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4_excel-kb auditjahr 2025\organe\sarkome\"/>
    </mc:Choice>
  </mc:AlternateContent>
  <xr:revisionPtr revIDLastSave="0" documentId="13_ncr:1_{E4EABF62-E729-4BB2-8519-1131F2B4BAD0}" xr6:coauthVersionLast="47" xr6:coauthVersionMax="47" xr10:uidLastSave="{00000000-0000-0000-0000-000000000000}"/>
  <workbookProtection workbookAlgorithmName="SHA-512" workbookHashValue="mQzSarZ51AzlxSoIIsBwlnfIOvlhAIweQaqMOpXWlVUjXQJwOgFKZf+GtH0WdU/SLjaYkQkPeIq7kbRD+I8Xbw==" workbookSaltValue="/8FtTdcB9RErfzQZSs8eAg==" workbookSpinCount="100000" lockStructure="1"/>
  <bookViews>
    <workbookView xWindow="-120" yWindow="-120" windowWidth="29040" windowHeight="15720" tabRatio="882" xr2:uid="{00000000-000D-0000-FFFF-FFFF00000000}"/>
  </bookViews>
  <sheets>
    <sheet name="Basisdaten" sheetId="54" r:id="rId1"/>
    <sheet name="HilfstabelleB" sheetId="78" state="hidden" r:id="rId2"/>
    <sheet name="HilfstabelleSD" sheetId="59" state="hidden" r:id="rId3"/>
    <sheet name="Erläuterungen" sheetId="81" r:id="rId4"/>
    <sheet name="ICD-O-Liste" sheetId="84" r:id="rId5"/>
    <sheet name="Studien" sheetId="85" r:id="rId6"/>
    <sheet name="HilfstabelleStudien" sheetId="86" state="hidden" r:id="rId7"/>
    <sheet name="Kennzahlenbogen_(KB)" sheetId="63" r:id="rId8"/>
    <sheet name="HilfstabelleKB" sheetId="66" state="hidden" r:id="rId9"/>
    <sheet name="Berechnung1" sheetId="62" state="hidden" r:id="rId10"/>
    <sheet name="Datendefizite_KB" sheetId="75" r:id="rId11"/>
    <sheet name="Datenquelle" sheetId="53" state="hidden" r:id="rId12"/>
    <sheet name="Hilfstabelle DatendefKB" sheetId="73" state="hidden" r:id="rId13"/>
    <sheet name="Netzwerk Chirurgie" sheetId="82" r:id="rId14"/>
    <sheet name="HilfstabelleC" sheetId="83" state="hidden" r:id="rId15"/>
  </sheets>
  <definedNames>
    <definedName name="_xlnm._FilterDatabase" localSheetId="11" hidden="1">Datenquelle!$F$5:$F$27</definedName>
    <definedName name="KrebsregisterZusammenarbeit">Datenquelle!$B$154:$B$158</definedName>
    <definedName name="myItem" localSheetId="14">OFFSET(myItemList,0,0,COUNTA(myItemList),1)</definedName>
    <definedName name="myItem" localSheetId="4">OFFSET('ICD-O-Liste'!myItemList,0,0,COUNTA('ICD-O-Liste'!myItemList),1)</definedName>
    <definedName name="myItem">OFFSET(myItemList,0,0,COUNTA(myItemList),1)</definedName>
    <definedName name="_xlnm.Print_Area" localSheetId="0">Basisdaten!$A$1:$M$72</definedName>
    <definedName name="_xlnm.Print_Area" localSheetId="10">OFFSET(Datendefizite_KB!$B$1,0,0,SUMPRODUCT((Datendefizite_KB!$B$14:$B$28&lt;&gt;"")+0)+13,11)</definedName>
    <definedName name="_xlnm.Print_Area" localSheetId="3">Erläuterungen!$B$1:$D$13</definedName>
    <definedName name="_xlnm.Print_Area" localSheetId="4">'ICD-O-Liste'!$A$1:$F$169</definedName>
    <definedName name="_xlnm.Print_Area" localSheetId="7">'Kennzahlenbogen_(KB)'!$B$1:$R$65</definedName>
    <definedName name="_xlnm.Print_Area" localSheetId="13">'Netzwerk Chirurgie'!$B$1:$O$33</definedName>
    <definedName name="_xlnm.Print_Area" localSheetId="5">Studien!$A$1:$E$60</definedName>
    <definedName name="_xlnm.Print_Titles" localSheetId="10">Datendefizite_KB!$12:$13</definedName>
    <definedName name="_xlnm.Print_Titles" localSheetId="12">'Hilfstabelle DatendefKB'!$1:$1</definedName>
    <definedName name="_xlnm.Print_Titles" localSheetId="4">'ICD-O-Liste'!$5:$5</definedName>
    <definedName name="_xlnm.Print_Titles" localSheetId="7">'Kennzahlenbogen_(KB)'!$6:$7</definedName>
    <definedName name="Tumordoku">Datenquelle!$B$90:$B$132</definedName>
    <definedName name="Zentrum">Datenquelle!$A$6:$A$27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83" l="1"/>
  <c r="A43" i="86"/>
  <c r="I12" i="85"/>
  <c r="J12" i="85"/>
  <c r="I13" i="85"/>
  <c r="J13" i="85"/>
  <c r="I14" i="85"/>
  <c r="J14" i="85"/>
  <c r="I15" i="85"/>
  <c r="J15" i="85"/>
  <c r="K15" i="85"/>
  <c r="A6" i="86" s="1"/>
  <c r="I16" i="85"/>
  <c r="K16" i="85" s="1"/>
  <c r="J16" i="85"/>
  <c r="I17" i="85"/>
  <c r="J17" i="85"/>
  <c r="I18" i="85"/>
  <c r="J18" i="85"/>
  <c r="I19" i="85"/>
  <c r="K19" i="85" s="1"/>
  <c r="D10" i="86" s="1"/>
  <c r="J19" i="85"/>
  <c r="I20" i="85"/>
  <c r="J20" i="85"/>
  <c r="I21" i="85"/>
  <c r="K21" i="85" s="1"/>
  <c r="J21" i="85"/>
  <c r="I22" i="85"/>
  <c r="J22" i="85"/>
  <c r="I23" i="85"/>
  <c r="J23" i="85"/>
  <c r="I24" i="85"/>
  <c r="J24" i="85"/>
  <c r="K24" i="85"/>
  <c r="A15" i="86" s="1"/>
  <c r="I25" i="85"/>
  <c r="J25" i="85"/>
  <c r="I26" i="85"/>
  <c r="J26" i="85"/>
  <c r="K26" i="85" s="1"/>
  <c r="I27" i="85"/>
  <c r="J27" i="85"/>
  <c r="K27" i="85"/>
  <c r="I28" i="85"/>
  <c r="J28" i="85"/>
  <c r="I29" i="85"/>
  <c r="J29" i="85"/>
  <c r="K29" i="85" s="1"/>
  <c r="I30" i="85"/>
  <c r="J30" i="85"/>
  <c r="K30" i="85"/>
  <c r="I31" i="85"/>
  <c r="K31" i="85" s="1"/>
  <c r="E22" i="86" s="1"/>
  <c r="J31" i="85"/>
  <c r="I32" i="85"/>
  <c r="J32" i="85"/>
  <c r="I33" i="85"/>
  <c r="J33" i="85"/>
  <c r="I34" i="85"/>
  <c r="J34" i="85"/>
  <c r="I35" i="85"/>
  <c r="J35" i="85"/>
  <c r="I36" i="85"/>
  <c r="K36" i="85" s="1"/>
  <c r="J36" i="85"/>
  <c r="I37" i="85"/>
  <c r="K37" i="85" s="1"/>
  <c r="J37" i="85"/>
  <c r="I38" i="85"/>
  <c r="J38" i="85"/>
  <c r="I39" i="85"/>
  <c r="J39" i="85"/>
  <c r="I40" i="85"/>
  <c r="J40" i="85"/>
  <c r="I41" i="85"/>
  <c r="J41" i="85"/>
  <c r="K41" i="85" s="1"/>
  <c r="I42" i="85"/>
  <c r="K42" i="85" s="1"/>
  <c r="J42" i="85"/>
  <c r="I43" i="85"/>
  <c r="K43" i="85" s="1"/>
  <c r="J43" i="85"/>
  <c r="I44" i="85"/>
  <c r="J44" i="85"/>
  <c r="K44" i="85"/>
  <c r="C35" i="86" s="1"/>
  <c r="I45" i="85"/>
  <c r="J45" i="85"/>
  <c r="I46" i="85"/>
  <c r="J46" i="85"/>
  <c r="K46" i="85" s="1"/>
  <c r="I47" i="85"/>
  <c r="J47" i="85"/>
  <c r="K47" i="85"/>
  <c r="B38" i="86" s="1"/>
  <c r="I48" i="85"/>
  <c r="J48" i="85"/>
  <c r="K48" i="85" s="1"/>
  <c r="A39" i="86" s="1"/>
  <c r="I49" i="85"/>
  <c r="J49" i="85"/>
  <c r="I50" i="85"/>
  <c r="J50" i="85"/>
  <c r="I51" i="85"/>
  <c r="J51" i="85"/>
  <c r="K51" i="85"/>
  <c r="A42" i="86" s="1"/>
  <c r="I52" i="85"/>
  <c r="J52" i="85"/>
  <c r="K52" i="85"/>
  <c r="I53" i="85"/>
  <c r="J53" i="85"/>
  <c r="I54" i="85"/>
  <c r="J54" i="85"/>
  <c r="K54" i="85"/>
  <c r="I55" i="85"/>
  <c r="J55" i="85"/>
  <c r="K55" i="85"/>
  <c r="I56" i="85"/>
  <c r="J56" i="85"/>
  <c r="I57" i="85"/>
  <c r="K57" i="85" s="1"/>
  <c r="J57" i="85"/>
  <c r="I58" i="85"/>
  <c r="J58" i="85"/>
  <c r="I59" i="85"/>
  <c r="K59" i="85" s="1"/>
  <c r="J59" i="85"/>
  <c r="I60" i="85"/>
  <c r="J60" i="85"/>
  <c r="U21" i="63"/>
  <c r="D20" i="86" l="1"/>
  <c r="C20" i="86"/>
  <c r="A20" i="86"/>
  <c r="E20" i="86"/>
  <c r="B20" i="86"/>
  <c r="E7" i="86"/>
  <c r="A7" i="86"/>
  <c r="C34" i="86"/>
  <c r="B34" i="86"/>
  <c r="D34" i="86"/>
  <c r="A34" i="86"/>
  <c r="E34" i="86"/>
  <c r="C28" i="86"/>
  <c r="B28" i="86"/>
  <c r="D28" i="86"/>
  <c r="A28" i="86"/>
  <c r="E28" i="86"/>
  <c r="C50" i="86"/>
  <c r="D50" i="86"/>
  <c r="E50" i="86"/>
  <c r="A48" i="86"/>
  <c r="E48" i="86"/>
  <c r="D48" i="86"/>
  <c r="B48" i="86"/>
  <c r="C48" i="86"/>
  <c r="B27" i="86"/>
  <c r="D27" i="86"/>
  <c r="C27" i="86"/>
  <c r="E27" i="86"/>
  <c r="A27" i="86"/>
  <c r="B32" i="86"/>
  <c r="D32" i="86"/>
  <c r="E32" i="86"/>
  <c r="C32" i="86"/>
  <c r="A8" i="86"/>
  <c r="B42" i="86"/>
  <c r="D6" i="86"/>
  <c r="E45" i="86"/>
  <c r="A41" i="86"/>
  <c r="A38" i="86"/>
  <c r="A37" i="86"/>
  <c r="K35" i="85"/>
  <c r="A17" i="86"/>
  <c r="E12" i="86"/>
  <c r="E42" i="86"/>
  <c r="C38" i="86"/>
  <c r="C6" i="86"/>
  <c r="A35" i="86"/>
  <c r="K56" i="85"/>
  <c r="A47" i="86" s="1"/>
  <c r="D46" i="86"/>
  <c r="A45" i="86"/>
  <c r="E43" i="86"/>
  <c r="K49" i="85"/>
  <c r="E40" i="86" s="1"/>
  <c r="B35" i="86"/>
  <c r="A32" i="86"/>
  <c r="K34" i="85"/>
  <c r="D25" i="86" s="1"/>
  <c r="D22" i="86"/>
  <c r="A21" i="86"/>
  <c r="A18" i="86"/>
  <c r="B15" i="86"/>
  <c r="K22" i="85"/>
  <c r="A13" i="86" s="1"/>
  <c r="C10" i="86"/>
  <c r="K17" i="85"/>
  <c r="D42" i="86"/>
  <c r="E35" i="86"/>
  <c r="B6" i="86"/>
  <c r="A50" i="86"/>
  <c r="A33" i="86"/>
  <c r="D38" i="86"/>
  <c r="B50" i="86"/>
  <c r="A46" i="86"/>
  <c r="B43" i="86"/>
  <c r="K50" i="85"/>
  <c r="D40" i="86"/>
  <c r="B39" i="86"/>
  <c r="A22" i="86"/>
  <c r="K28" i="85"/>
  <c r="K25" i="85"/>
  <c r="K23" i="85"/>
  <c r="C13" i="86"/>
  <c r="A10" i="86"/>
  <c r="B7" i="86"/>
  <c r="K12" i="85"/>
  <c r="C42" i="86"/>
  <c r="E38" i="86"/>
  <c r="D35" i="86"/>
  <c r="E6" i="86"/>
  <c r="B40" i="86"/>
  <c r="B16" i="86"/>
  <c r="B12" i="86"/>
  <c r="A40" i="86"/>
  <c r="A16" i="86"/>
  <c r="A12" i="86"/>
  <c r="E47" i="86"/>
  <c r="E39" i="86"/>
  <c r="E19" i="86"/>
  <c r="E15" i="86"/>
  <c r="K33" i="85"/>
  <c r="D47" i="86"/>
  <c r="D43" i="86"/>
  <c r="D39" i="86"/>
  <c r="D19" i="86"/>
  <c r="D15" i="86"/>
  <c r="D7" i="86"/>
  <c r="K40" i="85"/>
  <c r="K32" i="85"/>
  <c r="C23" i="86" s="1"/>
  <c r="C47" i="86"/>
  <c r="C43" i="86"/>
  <c r="C39" i="86"/>
  <c r="C31" i="86"/>
  <c r="C19" i="86"/>
  <c r="C15" i="86"/>
  <c r="C7" i="86"/>
  <c r="K39" i="85"/>
  <c r="C30" i="86" s="1"/>
  <c r="K18" i="85"/>
  <c r="E9" i="86" s="1"/>
  <c r="B47" i="86"/>
  <c r="B19" i="86"/>
  <c r="K13" i="85"/>
  <c r="K20" i="85"/>
  <c r="C11" i="86" s="1"/>
  <c r="A11" i="86"/>
  <c r="K53" i="85"/>
  <c r="E46" i="86"/>
  <c r="E18" i="86"/>
  <c r="E10" i="86"/>
  <c r="K60" i="85"/>
  <c r="A51" i="86" s="1"/>
  <c r="D26" i="86"/>
  <c r="D18" i="86"/>
  <c r="K38" i="85"/>
  <c r="B29" i="86" s="1"/>
  <c r="C46" i="86"/>
  <c r="C22" i="86"/>
  <c r="B46" i="86"/>
  <c r="A26" i="86"/>
  <c r="E33" i="86"/>
  <c r="E21" i="86"/>
  <c r="E17" i="86"/>
  <c r="K58" i="85"/>
  <c r="D49" i="86" s="1"/>
  <c r="D33" i="86"/>
  <c r="D29" i="86"/>
  <c r="D21" i="86"/>
  <c r="C33" i="86"/>
  <c r="C21" i="86"/>
  <c r="K14" i="85"/>
  <c r="C5" i="86" s="1"/>
  <c r="B45" i="86"/>
  <c r="B41" i="86"/>
  <c r="B37" i="86"/>
  <c r="B33" i="86"/>
  <c r="B25" i="86"/>
  <c r="B21" i="86"/>
  <c r="B17" i="86"/>
  <c r="B13" i="86"/>
  <c r="B9" i="86"/>
  <c r="D12" i="86"/>
  <c r="C12" i="86"/>
  <c r="A19" i="86"/>
  <c r="E26" i="86"/>
  <c r="D30" i="86"/>
  <c r="C26" i="86"/>
  <c r="C18" i="86"/>
  <c r="K45" i="85"/>
  <c r="B26" i="86"/>
  <c r="B22" i="86"/>
  <c r="B18" i="86"/>
  <c r="B10" i="86"/>
  <c r="E37" i="86"/>
  <c r="E29" i="86"/>
  <c r="E5" i="86"/>
  <c r="D45" i="86"/>
  <c r="D37" i="86"/>
  <c r="D17" i="86"/>
  <c r="D9" i="86"/>
  <c r="C45" i="86"/>
  <c r="C37" i="86"/>
  <c r="C29" i="86"/>
  <c r="C17" i="86"/>
  <c r="A29" i="86"/>
  <c r="K8" i="75"/>
  <c r="B3" i="66"/>
  <c r="B2" i="59"/>
  <c r="B14" i="86" l="1"/>
  <c r="E14" i="86"/>
  <c r="D14" i="86"/>
  <c r="C14" i="86"/>
  <c r="D5" i="86"/>
  <c r="E25" i="86"/>
  <c r="E30" i="86"/>
  <c r="E23" i="86"/>
  <c r="E16" i="86"/>
  <c r="D16" i="86"/>
  <c r="C16" i="86"/>
  <c r="B8" i="86"/>
  <c r="E8" i="86"/>
  <c r="D8" i="86"/>
  <c r="C8" i="86"/>
  <c r="A25" i="86"/>
  <c r="A5" i="86"/>
  <c r="C41" i="86"/>
  <c r="D41" i="86"/>
  <c r="E41" i="86"/>
  <c r="C40" i="86"/>
  <c r="C25" i="86"/>
  <c r="C49" i="86"/>
  <c r="B5" i="86"/>
  <c r="A30" i="86"/>
  <c r="A14" i="86"/>
  <c r="D13" i="86"/>
  <c r="E13" i="86"/>
  <c r="E51" i="86"/>
  <c r="A31" i="86"/>
  <c r="E31" i="86"/>
  <c r="D11" i="86"/>
  <c r="B23" i="86"/>
  <c r="D23" i="86"/>
  <c r="B11" i="86"/>
  <c r="A9" i="86"/>
  <c r="B30" i="86"/>
  <c r="C51" i="86"/>
  <c r="D44" i="86"/>
  <c r="C44" i="86"/>
  <c r="E44" i="86"/>
  <c r="A44" i="86"/>
  <c r="E49" i="86"/>
  <c r="D51" i="86"/>
  <c r="C24" i="86"/>
  <c r="D24" i="86"/>
  <c r="A24" i="86"/>
  <c r="B24" i="86"/>
  <c r="E24" i="86"/>
  <c r="B44" i="86"/>
  <c r="A49" i="86"/>
  <c r="B49" i="86"/>
  <c r="E11" i="86"/>
  <c r="C9" i="86"/>
  <c r="C36" i="86"/>
  <c r="D36" i="86"/>
  <c r="A36" i="86"/>
  <c r="B36" i="86"/>
  <c r="E36" i="86"/>
  <c r="D31" i="86"/>
  <c r="B31" i="86"/>
  <c r="B51" i="86"/>
  <c r="A23" i="86"/>
  <c r="A1" i="86"/>
  <c r="B1" i="86"/>
  <c r="J11" i="85" l="1"/>
  <c r="I11" i="85"/>
  <c r="K11" i="85" l="1"/>
  <c r="E3" i="86" l="1"/>
  <c r="A3" i="86"/>
  <c r="D3" i="86"/>
  <c r="C3" i="86"/>
  <c r="B3" i="86"/>
  <c r="B4" i="86"/>
  <c r="E4" i="86"/>
  <c r="A4" i="86"/>
  <c r="D4" i="86"/>
  <c r="C4" i="86"/>
  <c r="E2" i="86"/>
  <c r="A2" i="86"/>
  <c r="C2" i="86"/>
  <c r="D2" i="86"/>
  <c r="B2" i="86"/>
  <c r="E1" i="86" l="1"/>
  <c r="D1" i="86"/>
  <c r="C1" i="86"/>
  <c r="A2" i="85" l="1"/>
  <c r="E6" i="59" l="1"/>
  <c r="F6" i="59"/>
  <c r="K28" i="54" l="1"/>
  <c r="Q45" i="63"/>
  <c r="F3" i="83"/>
  <c r="G3" i="83"/>
  <c r="H3" i="83"/>
  <c r="F4" i="83"/>
  <c r="G4" i="83"/>
  <c r="H4" i="83"/>
  <c r="F5" i="83"/>
  <c r="G5" i="83"/>
  <c r="H5" i="83"/>
  <c r="F6" i="83"/>
  <c r="G6" i="83"/>
  <c r="H6" i="83"/>
  <c r="F7" i="83"/>
  <c r="G7" i="83"/>
  <c r="H7" i="83"/>
  <c r="F8" i="83"/>
  <c r="G8" i="83"/>
  <c r="H8" i="83"/>
  <c r="F9" i="83"/>
  <c r="G9" i="83"/>
  <c r="H9" i="83"/>
  <c r="F10" i="83"/>
  <c r="G10" i="83"/>
  <c r="H10" i="83"/>
  <c r="F11" i="83"/>
  <c r="G11" i="83"/>
  <c r="H11" i="83"/>
  <c r="F12" i="83"/>
  <c r="G12" i="83"/>
  <c r="H12" i="83"/>
  <c r="F13" i="83"/>
  <c r="G13" i="83"/>
  <c r="H13" i="83"/>
  <c r="F14" i="83"/>
  <c r="G14" i="83"/>
  <c r="H14" i="83"/>
  <c r="F15" i="83"/>
  <c r="G15" i="83"/>
  <c r="H15" i="83"/>
  <c r="H2" i="83"/>
  <c r="G2" i="83"/>
  <c r="F2" i="83"/>
  <c r="L20" i="83"/>
  <c r="L18" i="83"/>
  <c r="L17" i="83"/>
  <c r="L15" i="83"/>
  <c r="L13" i="83"/>
  <c r="L11" i="83"/>
  <c r="L9" i="83"/>
  <c r="L7" i="83"/>
  <c r="L6" i="83"/>
  <c r="L4" i="83"/>
  <c r="L3" i="83"/>
  <c r="B21" i="83"/>
  <c r="B20" i="83"/>
  <c r="B15" i="83"/>
  <c r="B7" i="83"/>
  <c r="B6" i="83"/>
  <c r="B5" i="83"/>
  <c r="B18" i="83"/>
  <c r="B17" i="83"/>
  <c r="A21" i="83"/>
  <c r="A20" i="83"/>
  <c r="A19" i="83"/>
  <c r="A18" i="83"/>
  <c r="A17" i="83"/>
  <c r="B9" i="83"/>
  <c r="B11" i="83"/>
  <c r="B13" i="83"/>
  <c r="A15" i="83"/>
  <c r="A14" i="83"/>
  <c r="A13" i="83"/>
  <c r="B4" i="83"/>
  <c r="B3" i="83"/>
  <c r="A11" i="83"/>
  <c r="A10" i="83"/>
  <c r="A9" i="83"/>
  <c r="A7" i="83"/>
  <c r="A6" i="83"/>
  <c r="A5" i="83"/>
  <c r="A4" i="83"/>
  <c r="A3" i="83"/>
  <c r="M26" i="82"/>
  <c r="M23" i="82"/>
  <c r="L35" i="54"/>
  <c r="M35" i="54"/>
  <c r="K54" i="54" l="1"/>
  <c r="K55" i="54"/>
  <c r="K56" i="54"/>
  <c r="K57" i="54"/>
  <c r="K58" i="54"/>
  <c r="K53" i="54"/>
  <c r="B17" i="66" l="1"/>
  <c r="B1" i="83" l="1"/>
  <c r="A1" i="83"/>
  <c r="K1" i="83"/>
  <c r="J1" i="83"/>
  <c r="C1" i="83"/>
  <c r="K30" i="54" l="1"/>
  <c r="K10" i="82"/>
  <c r="A8" i="78"/>
  <c r="A7" i="78"/>
  <c r="A4" i="78"/>
  <c r="A3" i="78"/>
  <c r="N28" i="54"/>
  <c r="N34" i="54"/>
  <c r="N33" i="54"/>
  <c r="N32" i="54"/>
  <c r="N31" i="54"/>
  <c r="N30" i="54" l="1"/>
  <c r="K29" i="54"/>
  <c r="N29" i="54" s="1"/>
  <c r="Q20" i="63" l="1"/>
  <c r="R20" i="63" s="1"/>
  <c r="M39" i="62" s="1"/>
  <c r="Q17" i="63"/>
  <c r="G16" i="66"/>
  <c r="G15" i="66"/>
  <c r="G14" i="66"/>
  <c r="F16" i="66"/>
  <c r="F15" i="66"/>
  <c r="F14" i="66"/>
  <c r="A27" i="78"/>
  <c r="A26" i="78"/>
  <c r="A22" i="78"/>
  <c r="A23" i="78"/>
  <c r="M27" i="78"/>
  <c r="M26" i="78"/>
  <c r="N22" i="78"/>
  <c r="O22" i="78"/>
  <c r="N21" i="78"/>
  <c r="O21" i="78"/>
  <c r="A21" i="78"/>
  <c r="A19" i="78"/>
  <c r="N19" i="78"/>
  <c r="O19" i="78"/>
  <c r="N18" i="78"/>
  <c r="O18" i="78"/>
  <c r="N7" i="78"/>
  <c r="O7" i="78"/>
  <c r="N8" i="78"/>
  <c r="O8" i="78"/>
  <c r="M7" i="78"/>
  <c r="M8" i="78"/>
  <c r="B15" i="66" l="1"/>
  <c r="B16" i="66"/>
  <c r="C6" i="59"/>
  <c r="B6" i="59"/>
  <c r="N3" i="78"/>
  <c r="O3" i="78"/>
  <c r="N4" i="78"/>
  <c r="O4" i="78"/>
  <c r="B3" i="78"/>
  <c r="C3" i="78"/>
  <c r="D3" i="78"/>
  <c r="E3" i="78"/>
  <c r="F3" i="78"/>
  <c r="G3" i="78"/>
  <c r="B4" i="78"/>
  <c r="C4" i="78"/>
  <c r="D4" i="78"/>
  <c r="E4" i="78"/>
  <c r="F4" i="78"/>
  <c r="G4" i="78"/>
  <c r="C2" i="78"/>
  <c r="D2" i="78"/>
  <c r="E2" i="78"/>
  <c r="F2" i="78"/>
  <c r="G2" i="78"/>
  <c r="K59" i="54"/>
  <c r="Q1" i="53" l="1" a="1"/>
  <c r="Q1" i="53" s="1"/>
  <c r="O1" i="53" a="1"/>
  <c r="O1" i="53" s="1"/>
  <c r="P1" i="53" a="1"/>
  <c r="P1" i="53" s="1"/>
  <c r="J18" i="83"/>
  <c r="J19" i="83"/>
  <c r="J20" i="83"/>
  <c r="J21" i="83"/>
  <c r="J17" i="83"/>
  <c r="J16" i="83"/>
  <c r="L19" i="83"/>
  <c r="L16" i="83"/>
  <c r="L10" i="83"/>
  <c r="L12" i="83"/>
  <c r="L14" i="83"/>
  <c r="L8" i="83"/>
  <c r="L5" i="83"/>
  <c r="L2" i="83"/>
  <c r="E1" i="83"/>
  <c r="B19" i="83"/>
  <c r="B16" i="83"/>
  <c r="A16" i="83"/>
  <c r="B14" i="83"/>
  <c r="B12" i="83"/>
  <c r="B10" i="83"/>
  <c r="A12" i="83"/>
  <c r="B8" i="83"/>
  <c r="A8" i="83"/>
  <c r="A2" i="83"/>
  <c r="E21" i="83"/>
  <c r="E20" i="83"/>
  <c r="I1" i="83"/>
  <c r="H1" i="83"/>
  <c r="G1" i="83"/>
  <c r="F1" i="83"/>
  <c r="E3" i="83"/>
  <c r="E4" i="83"/>
  <c r="E5" i="83"/>
  <c r="E6" i="83"/>
  <c r="E7" i="83"/>
  <c r="E8" i="83"/>
  <c r="E9" i="83"/>
  <c r="E10" i="83"/>
  <c r="E11" i="83"/>
  <c r="E12" i="83"/>
  <c r="E13" i="83"/>
  <c r="E14" i="83"/>
  <c r="E15" i="83"/>
  <c r="E16" i="83"/>
  <c r="E17" i="83"/>
  <c r="E18" i="83"/>
  <c r="E19" i="83"/>
  <c r="E2" i="83"/>
  <c r="D3" i="83"/>
  <c r="D4" i="83"/>
  <c r="D5" i="83"/>
  <c r="D6" i="83"/>
  <c r="D7" i="83"/>
  <c r="D8" i="83"/>
  <c r="D9" i="83"/>
  <c r="D10" i="83"/>
  <c r="D11" i="83"/>
  <c r="D12" i="83"/>
  <c r="D13" i="83"/>
  <c r="D14" i="83"/>
  <c r="D15" i="83"/>
  <c r="D2" i="83"/>
  <c r="C3" i="83"/>
  <c r="C4" i="83"/>
  <c r="C5" i="83"/>
  <c r="C6" i="83"/>
  <c r="C7" i="83"/>
  <c r="C8" i="83"/>
  <c r="C9" i="83"/>
  <c r="C10" i="83"/>
  <c r="C11" i="83"/>
  <c r="C12" i="83"/>
  <c r="C13" i="83"/>
  <c r="C14" i="83"/>
  <c r="C15" i="83"/>
  <c r="C2" i="83"/>
  <c r="D1" i="83"/>
  <c r="B2" i="83"/>
  <c r="K22" i="82"/>
  <c r="I15" i="83" s="1"/>
  <c r="K21" i="82"/>
  <c r="I14" i="83" s="1"/>
  <c r="K20" i="82"/>
  <c r="I13" i="83" s="1"/>
  <c r="K19" i="82"/>
  <c r="I12" i="83" s="1"/>
  <c r="K18" i="82"/>
  <c r="I11" i="83" s="1"/>
  <c r="K17" i="82"/>
  <c r="I10" i="83" s="1"/>
  <c r="K16" i="82"/>
  <c r="I9" i="83" s="1"/>
  <c r="K15" i="82"/>
  <c r="I8" i="83" s="1"/>
  <c r="K14" i="82"/>
  <c r="I7" i="83" s="1"/>
  <c r="K13" i="82"/>
  <c r="I6" i="83" s="1"/>
  <c r="K12" i="82"/>
  <c r="I5" i="83" s="1"/>
  <c r="K11" i="82"/>
  <c r="K19" i="83"/>
  <c r="K16" i="83"/>
  <c r="I3" i="83"/>
  <c r="K9" i="82"/>
  <c r="K48" i="54"/>
  <c r="I2" i="83" l="1"/>
  <c r="I4" i="83"/>
  <c r="O30" i="54"/>
  <c r="O31" i="54"/>
  <c r="O32" i="54"/>
  <c r="O33" i="54"/>
  <c r="O34" i="54"/>
  <c r="O36" i="62"/>
  <c r="H15" i="66" s="1"/>
  <c r="O33" i="62"/>
  <c r="H14" i="66" s="1"/>
  <c r="O42" i="62"/>
  <c r="L36" i="62"/>
  <c r="E4" i="63"/>
  <c r="D6" i="59"/>
  <c r="M21" i="78"/>
  <c r="M19" i="78"/>
  <c r="O29" i="54" l="1"/>
  <c r="M4" i="78"/>
  <c r="R17" i="63"/>
  <c r="M36" i="62" l="1"/>
  <c r="N36" i="62" s="1"/>
  <c r="A5" i="73"/>
  <c r="M22" i="78"/>
  <c r="E15" i="66" l="1"/>
  <c r="F5" i="73"/>
  <c r="C5" i="73"/>
  <c r="I5" i="73"/>
  <c r="K5" i="73"/>
  <c r="J5" i="73"/>
  <c r="L5" i="73"/>
  <c r="H5" i="73"/>
  <c r="D5" i="73"/>
  <c r="E5" i="73"/>
  <c r="G5" i="73"/>
  <c r="M5" i="73"/>
  <c r="M3" i="78"/>
  <c r="O28" i="54" l="1"/>
  <c r="K27" i="54"/>
  <c r="K35" i="54" l="1"/>
  <c r="O27" i="54"/>
  <c r="N27" i="54"/>
  <c r="M18" i="78"/>
  <c r="Q11" i="63" l="1"/>
  <c r="U51" i="63"/>
  <c r="B13" i="66" l="1"/>
  <c r="Q51" i="63" l="1"/>
  <c r="B23" i="66"/>
  <c r="B24" i="66"/>
  <c r="B21" i="66"/>
  <c r="B20" i="66"/>
  <c r="B19" i="66"/>
  <c r="B18" i="66"/>
  <c r="G26" i="66"/>
  <c r="G25" i="66"/>
  <c r="G24" i="66"/>
  <c r="G23" i="66"/>
  <c r="G22" i="66"/>
  <c r="G21" i="66"/>
  <c r="G20" i="66"/>
  <c r="G19" i="66"/>
  <c r="G18" i="66"/>
  <c r="F23" i="66"/>
  <c r="F22" i="66"/>
  <c r="F21" i="66"/>
  <c r="F20" i="66"/>
  <c r="F19" i="66"/>
  <c r="F18" i="66"/>
  <c r="Q52" i="63" l="1"/>
  <c r="Q46" i="63"/>
  <c r="O45" i="62"/>
  <c r="H18" i="66" s="1"/>
  <c r="G13" i="66"/>
  <c r="F13" i="66"/>
  <c r="O30" i="62"/>
  <c r="H13" i="66" s="1"/>
  <c r="R50" i="63" l="1"/>
  <c r="N23" i="78"/>
  <c r="O23" i="78"/>
  <c r="O1" i="78"/>
  <c r="N1" i="78"/>
  <c r="K1" i="78"/>
  <c r="J1" i="78"/>
  <c r="I1" i="78"/>
  <c r="L1" i="78"/>
  <c r="H1" i="78"/>
  <c r="A16" i="78"/>
  <c r="A15" i="78"/>
  <c r="A9" i="78"/>
  <c r="A6" i="78"/>
  <c r="A5" i="78"/>
  <c r="A2" i="78"/>
  <c r="A1" i="78"/>
  <c r="B2" i="84" l="1"/>
  <c r="U12" i="63" l="1"/>
  <c r="Q27" i="63"/>
  <c r="M23" i="78"/>
  <c r="M41" i="54"/>
  <c r="L41" i="54"/>
  <c r="K40" i="54"/>
  <c r="K39" i="54"/>
  <c r="L49" i="54"/>
  <c r="N17" i="78" s="1"/>
  <c r="M49" i="54"/>
  <c r="O17" i="78" s="1"/>
  <c r="M16" i="78"/>
  <c r="K47" i="54"/>
  <c r="A17" i="78"/>
  <c r="N16" i="78"/>
  <c r="O16" i="78"/>
  <c r="O15" i="78"/>
  <c r="N15" i="78"/>
  <c r="M15" i="78" l="1"/>
  <c r="Q30" i="63"/>
  <c r="Q28" i="63"/>
  <c r="C18" i="66"/>
  <c r="L30" i="62"/>
  <c r="R11" i="63"/>
  <c r="K49" i="54"/>
  <c r="D18" i="66" l="1"/>
  <c r="L45" i="62"/>
  <c r="R26" i="63"/>
  <c r="Q31" i="63"/>
  <c r="M30" i="62"/>
  <c r="N30" i="62" s="1"/>
  <c r="A3" i="73"/>
  <c r="L3" i="73" s="1"/>
  <c r="M17" i="78"/>
  <c r="E13" i="66" l="1"/>
  <c r="M45" i="62"/>
  <c r="N45" i="62" s="1"/>
  <c r="A8" i="73"/>
  <c r="R29" i="63"/>
  <c r="D19" i="66"/>
  <c r="C3" i="73"/>
  <c r="J3" i="73"/>
  <c r="K3" i="73"/>
  <c r="H3" i="73"/>
  <c r="G3" i="73"/>
  <c r="M3" i="73"/>
  <c r="F3" i="73"/>
  <c r="D3" i="73"/>
  <c r="I3" i="73"/>
  <c r="E3" i="73"/>
  <c r="E18" i="66" l="1"/>
  <c r="J8" i="73"/>
  <c r="E8" i="73"/>
  <c r="M8" i="73"/>
  <c r="F8" i="73"/>
  <c r="K8" i="73"/>
  <c r="I8" i="73"/>
  <c r="H8" i="73"/>
  <c r="D8" i="73"/>
  <c r="L8" i="73"/>
  <c r="C8" i="73"/>
  <c r="G8" i="73"/>
  <c r="A9" i="73"/>
  <c r="M48" i="62"/>
  <c r="N9" i="78"/>
  <c r="O9" i="78"/>
  <c r="C9" i="73" l="1"/>
  <c r="M9" i="73"/>
  <c r="H9" i="73"/>
  <c r="E9" i="73"/>
  <c r="J9" i="73"/>
  <c r="K9" i="73"/>
  <c r="D9" i="73"/>
  <c r="L9" i="73"/>
  <c r="G9" i="73"/>
  <c r="F9" i="73"/>
  <c r="I9" i="73"/>
  <c r="M9" i="78"/>
  <c r="A10" i="78"/>
  <c r="M6" i="78"/>
  <c r="B2" i="82" l="1"/>
  <c r="Q42" i="63" l="1"/>
  <c r="C19" i="66"/>
  <c r="C23" i="66" l="1"/>
  <c r="Q43" i="63"/>
  <c r="B2" i="81"/>
  <c r="D23" i="66" l="1"/>
  <c r="O12" i="78"/>
  <c r="O11" i="78"/>
  <c r="N12" i="78"/>
  <c r="N11" i="78"/>
  <c r="O6" i="78"/>
  <c r="N6" i="78"/>
  <c r="O5" i="78"/>
  <c r="N5" i="78"/>
  <c r="O2" i="78"/>
  <c r="N2" i="78"/>
  <c r="N20" i="78"/>
  <c r="O20" i="78"/>
  <c r="O13" i="78"/>
  <c r="N13" i="78"/>
  <c r="O10" i="78"/>
  <c r="N10" i="78"/>
  <c r="M43" i="54" l="1"/>
  <c r="M60" i="54" s="1"/>
  <c r="L43" i="54"/>
  <c r="L60" i="54" s="1"/>
  <c r="M20" i="78"/>
  <c r="I11" i="78"/>
  <c r="J11" i="78"/>
  <c r="K11" i="78"/>
  <c r="L11" i="78"/>
  <c r="I12" i="78"/>
  <c r="J12" i="78"/>
  <c r="K12" i="78"/>
  <c r="L12" i="78"/>
  <c r="H12" i="78"/>
  <c r="H11" i="78"/>
  <c r="C5" i="78"/>
  <c r="D5" i="78"/>
  <c r="E5" i="78"/>
  <c r="F5" i="78"/>
  <c r="G5" i="78"/>
  <c r="B5" i="78"/>
  <c r="B2" i="78"/>
  <c r="N24" i="78" l="1"/>
  <c r="N14" i="78"/>
  <c r="O24" i="78"/>
  <c r="O14" i="78"/>
  <c r="N39" i="54" l="1"/>
  <c r="O39" i="54"/>
  <c r="O40" i="54"/>
  <c r="N40" i="54"/>
  <c r="F41" i="54"/>
  <c r="G41" i="54"/>
  <c r="H41" i="54"/>
  <c r="I41" i="54"/>
  <c r="E41" i="54"/>
  <c r="K41" i="54" l="1"/>
  <c r="A14" i="78" l="1"/>
  <c r="A13" i="78" l="1"/>
  <c r="C1" i="78"/>
  <c r="D1" i="78"/>
  <c r="E1" i="78"/>
  <c r="F1" i="78"/>
  <c r="G1" i="78"/>
  <c r="M1" i="78"/>
  <c r="B1" i="78"/>
  <c r="I13" i="78" l="1"/>
  <c r="J13" i="78"/>
  <c r="L13" i="78"/>
  <c r="H13" i="78"/>
  <c r="M13" i="78" l="1"/>
  <c r="K13" i="78"/>
  <c r="M5" i="78" l="1"/>
  <c r="F26" i="66" l="1"/>
  <c r="F25" i="66"/>
  <c r="F24" i="66"/>
  <c r="G12" i="66"/>
  <c r="F12" i="66"/>
  <c r="B26" i="66" l="1"/>
  <c r="B25" i="66"/>
  <c r="O69" i="62"/>
  <c r="H26" i="66" s="1"/>
  <c r="O66" i="62"/>
  <c r="H25" i="66" s="1"/>
  <c r="O63" i="62"/>
  <c r="H24" i="66" s="1"/>
  <c r="O60" i="62"/>
  <c r="H23" i="66" s="1"/>
  <c r="A20" i="78"/>
  <c r="A18" i="78"/>
  <c r="A12" i="78"/>
  <c r="A11" i="78"/>
  <c r="M12" i="78"/>
  <c r="M11" i="78"/>
  <c r="A24" i="78"/>
  <c r="B2" i="66" l="1"/>
  <c r="M69" i="62" l="1"/>
  <c r="N69" i="62" s="1"/>
  <c r="L63" i="62"/>
  <c r="D24" i="66"/>
  <c r="R44" i="63"/>
  <c r="R41" i="63"/>
  <c r="A13" i="73" s="1"/>
  <c r="G13" i="73" s="1"/>
  <c r="M13" i="73" l="1"/>
  <c r="D13" i="73"/>
  <c r="E13" i="73"/>
  <c r="C13" i="73"/>
  <c r="J13" i="73"/>
  <c r="K13" i="73"/>
  <c r="L13" i="73"/>
  <c r="F13" i="73"/>
  <c r="H13" i="73"/>
  <c r="I13" i="73"/>
  <c r="L60" i="62"/>
  <c r="A14" i="73"/>
  <c r="M63" i="62"/>
  <c r="M60" i="62"/>
  <c r="A16" i="73"/>
  <c r="E26" i="66"/>
  <c r="B2" i="63"/>
  <c r="M14" i="73" l="1"/>
  <c r="L14" i="73"/>
  <c r="L16" i="73"/>
  <c r="M16" i="73"/>
  <c r="H16" i="73"/>
  <c r="C16" i="73"/>
  <c r="E16" i="73"/>
  <c r="K16" i="73"/>
  <c r="G16" i="73"/>
  <c r="D16" i="73"/>
  <c r="F16" i="73"/>
  <c r="D14" i="73"/>
  <c r="C14" i="73"/>
  <c r="J14" i="73"/>
  <c r="K14" i="73"/>
  <c r="F14" i="73"/>
  <c r="G14" i="73"/>
  <c r="E14" i="73"/>
  <c r="H14" i="73"/>
  <c r="C24" i="66" l="1"/>
  <c r="A3" i="53"/>
  <c r="E3" i="53" s="1"/>
  <c r="B20" i="54" s="1"/>
  <c r="A6" i="59" s="1"/>
  <c r="F3" i="53" l="1"/>
  <c r="L14" i="54" s="1"/>
  <c r="B3" i="59" s="1"/>
  <c r="D3" i="53"/>
  <c r="C3" i="53"/>
  <c r="D10" i="54" s="1"/>
  <c r="B3" i="53"/>
  <c r="I14" i="73"/>
  <c r="I16" i="73" l="1"/>
  <c r="G17" i="66"/>
  <c r="F17" i="66"/>
  <c r="O48" i="62"/>
  <c r="H19" i="66" s="1"/>
  <c r="O51" i="62"/>
  <c r="O54" i="62"/>
  <c r="H21" i="66" s="1"/>
  <c r="O57" i="62"/>
  <c r="H22" i="66" s="1"/>
  <c r="O39" i="62"/>
  <c r="H16" i="66" s="1"/>
  <c r="O27" i="62"/>
  <c r="N60" i="62"/>
  <c r="N63" i="62"/>
  <c r="H20" i="66" l="1"/>
  <c r="E23" i="66"/>
  <c r="E24" i="66"/>
  <c r="C26" i="66"/>
  <c r="M2" i="78" l="1"/>
  <c r="D8" i="75" l="1"/>
  <c r="H12" i="66"/>
  <c r="H17" i="66"/>
  <c r="B1" i="59"/>
  <c r="L48" i="62" l="1"/>
  <c r="D8" i="54"/>
  <c r="G4" i="63" l="1"/>
  <c r="N48" i="62"/>
  <c r="D6" i="75"/>
  <c r="E19" i="66" l="1"/>
  <c r="J16" i="73"/>
  <c r="L69" i="62" l="1"/>
  <c r="D26" i="66"/>
  <c r="K43" i="54"/>
  <c r="Q48" i="63"/>
  <c r="M10" i="78"/>
  <c r="K60" i="54" l="1"/>
  <c r="Q14" i="63" s="1"/>
  <c r="C25" i="66"/>
  <c r="Q49" i="63"/>
  <c r="M14" i="78"/>
  <c r="Q8" i="63"/>
  <c r="Q33" i="63" l="1"/>
  <c r="B14" i="66"/>
  <c r="R14" i="63"/>
  <c r="A4" i="73" s="1"/>
  <c r="L33" i="62"/>
  <c r="R47" i="63"/>
  <c r="D25" i="66"/>
  <c r="L66" i="62"/>
  <c r="Q24" i="63"/>
  <c r="Q39" i="63"/>
  <c r="R8" i="63"/>
  <c r="B12" i="66"/>
  <c r="L27" i="62"/>
  <c r="M24" i="78"/>
  <c r="Q36" i="63"/>
  <c r="Q25" i="63" l="1"/>
  <c r="Q34" i="63"/>
  <c r="R32" i="63" s="1"/>
  <c r="Q37" i="63"/>
  <c r="R35" i="63" s="1"/>
  <c r="M33" i="62"/>
  <c r="N33" i="62" s="1"/>
  <c r="M66" i="62"/>
  <c r="N66" i="62" s="1"/>
  <c r="A15" i="73"/>
  <c r="F4" i="73"/>
  <c r="C4" i="73"/>
  <c r="M4" i="73"/>
  <c r="G4" i="73"/>
  <c r="K4" i="73"/>
  <c r="I4" i="73"/>
  <c r="L4" i="73"/>
  <c r="H4" i="73"/>
  <c r="D4" i="73"/>
  <c r="E4" i="73"/>
  <c r="J4" i="73"/>
  <c r="M27" i="62"/>
  <c r="N27" i="62" s="1"/>
  <c r="A2" i="73"/>
  <c r="C20" i="66"/>
  <c r="C22" i="66"/>
  <c r="C21" i="66"/>
  <c r="L39" i="62"/>
  <c r="C17" i="66"/>
  <c r="L54" i="62" l="1"/>
  <c r="L42" i="62"/>
  <c r="R23" i="63"/>
  <c r="A7" i="73" s="1"/>
  <c r="D17" i="66"/>
  <c r="D21" i="66"/>
  <c r="E14" i="66"/>
  <c r="E12" i="66"/>
  <c r="L51" i="62"/>
  <c r="D20" i="66"/>
  <c r="E25" i="66"/>
  <c r="M15" i="73"/>
  <c r="H15" i="73"/>
  <c r="J15" i="73"/>
  <c r="L15" i="73"/>
  <c r="D15" i="73"/>
  <c r="C15" i="73"/>
  <c r="F15" i="73"/>
  <c r="K15" i="73"/>
  <c r="G15" i="73"/>
  <c r="E15" i="73"/>
  <c r="I15" i="73"/>
  <c r="A11" i="73"/>
  <c r="M54" i="62"/>
  <c r="N54" i="62" s="1"/>
  <c r="J2" i="73"/>
  <c r="C2" i="73"/>
  <c r="I2" i="73"/>
  <c r="K2" i="73"/>
  <c r="F2" i="73"/>
  <c r="H2" i="73"/>
  <c r="L2" i="73"/>
  <c r="D2" i="73"/>
  <c r="G2" i="73"/>
  <c r="E2" i="73"/>
  <c r="M2" i="73"/>
  <c r="N39" i="62"/>
  <c r="A6" i="73"/>
  <c r="M42" i="62" l="1"/>
  <c r="N42" i="62" s="1"/>
  <c r="E17" i="66" s="1"/>
  <c r="E16" i="66"/>
  <c r="E21" i="66"/>
  <c r="A10" i="73"/>
  <c r="M51" i="62"/>
  <c r="N51" i="62" s="1"/>
  <c r="M11" i="73"/>
  <c r="J11" i="73"/>
  <c r="G11" i="73"/>
  <c r="K11" i="73"/>
  <c r="H11" i="73"/>
  <c r="L11" i="73"/>
  <c r="D11" i="73"/>
  <c r="C11" i="73"/>
  <c r="E11" i="73"/>
  <c r="F11" i="73"/>
  <c r="I11" i="73"/>
  <c r="M7" i="73"/>
  <c r="J7" i="73"/>
  <c r="F7" i="73"/>
  <c r="G7" i="73"/>
  <c r="D7" i="73"/>
  <c r="K7" i="73"/>
  <c r="E7" i="73"/>
  <c r="H7" i="73"/>
  <c r="L7" i="73"/>
  <c r="C7" i="73"/>
  <c r="I7" i="73"/>
  <c r="I6" i="73"/>
  <c r="J6" i="73"/>
  <c r="C6" i="73"/>
  <c r="F6" i="73"/>
  <c r="M6" i="73"/>
  <c r="H6" i="73"/>
  <c r="K6" i="73"/>
  <c r="L6" i="73"/>
  <c r="D6" i="73"/>
  <c r="G6" i="73"/>
  <c r="E6" i="73"/>
  <c r="E10" i="73" l="1"/>
  <c r="K10" i="73"/>
  <c r="H10" i="73"/>
  <c r="L10" i="73"/>
  <c r="F10" i="73"/>
  <c r="M10" i="73"/>
  <c r="C10" i="73"/>
  <c r="J10" i="73"/>
  <c r="I10" i="73"/>
  <c r="D10" i="73"/>
  <c r="G10" i="73"/>
  <c r="E20" i="66"/>
  <c r="E5" i="85"/>
  <c r="Q38" i="63" s="1"/>
  <c r="Q40" i="63" s="1"/>
  <c r="L57" i="62" l="1"/>
  <c r="D22" i="66"/>
  <c r="R38" i="63"/>
  <c r="B22" i="66"/>
  <c r="A12" i="73" l="1"/>
  <c r="C6" i="62"/>
  <c r="G6" i="62"/>
  <c r="G9" i="62" s="1"/>
  <c r="G58" i="63" s="1"/>
  <c r="H6" i="62"/>
  <c r="E6" i="62"/>
  <c r="F6" i="62"/>
  <c r="M57" i="62"/>
  <c r="N57" i="62" s="1"/>
  <c r="E22" i="66" s="1"/>
  <c r="D6" i="62"/>
  <c r="D9" i="62" l="1"/>
  <c r="K6" i="62"/>
  <c r="G10" i="62"/>
  <c r="G7" i="62"/>
  <c r="G8" i="62" s="1"/>
  <c r="F9" i="62"/>
  <c r="G59" i="63" s="1"/>
  <c r="D10" i="62"/>
  <c r="E11" i="62"/>
  <c r="D7" i="62"/>
  <c r="I6" i="62"/>
  <c r="C9" i="62"/>
  <c r="H10" i="62"/>
  <c r="H7" i="62"/>
  <c r="H9" i="62"/>
  <c r="E7" i="62"/>
  <c r="E9" i="62"/>
  <c r="E10" i="62"/>
  <c r="E12" i="73"/>
  <c r="F12" i="73"/>
  <c r="I12" i="73"/>
  <c r="K12" i="73"/>
  <c r="M12" i="73"/>
  <c r="D12" i="73"/>
  <c r="H12" i="73"/>
  <c r="C12" i="73"/>
  <c r="G12" i="73"/>
  <c r="L12" i="73"/>
  <c r="J12" i="73"/>
  <c r="X8" i="73" a="1"/>
  <c r="R2" i="73" a="1"/>
  <c r="Q16" i="73" a="1"/>
  <c r="Q5" i="73" a="1"/>
  <c r="X5" i="73" a="1"/>
  <c r="Q4" i="73" a="1"/>
  <c r="V11" i="73" a="1"/>
  <c r="V13" i="73" a="1"/>
  <c r="Q12" i="73" a="1"/>
  <c r="Q15" i="73" a="1"/>
  <c r="Y3" i="73" a="1"/>
  <c r="X10" i="73" a="1"/>
  <c r="S15" i="73" a="1"/>
  <c r="V15" i="73" a="1"/>
  <c r="V2" i="73" a="1"/>
  <c r="R8" i="73" a="1"/>
  <c r="R3" i="73" a="1"/>
  <c r="X3" i="73" a="1"/>
  <c r="P8" i="73" a="1"/>
  <c r="Q10" i="73" a="1"/>
  <c r="V4" i="73" a="1"/>
  <c r="R15" i="73" a="1"/>
  <c r="V12" i="73" a="1"/>
  <c r="S14" i="73" a="1"/>
  <c r="P13" i="73" a="1"/>
  <c r="X9" i="73" a="1"/>
  <c r="Q6" i="73" a="1"/>
  <c r="R9" i="73" a="1"/>
  <c r="O10" i="73" a="1"/>
  <c r="S12" i="73" a="1"/>
  <c r="S10" i="73" a="1"/>
  <c r="Y8" i="73" a="1"/>
  <c r="R4" i="73" a="1"/>
  <c r="U16" i="73" a="1"/>
  <c r="S6" i="73" a="1"/>
  <c r="O8" i="73" a="1"/>
  <c r="S2" i="73" a="1"/>
  <c r="R11" i="73" a="1"/>
  <c r="O15" i="73" a="1"/>
  <c r="R10" i="73" a="1"/>
  <c r="Q7" i="73" a="1"/>
  <c r="S5" i="73" a="1"/>
  <c r="R13" i="73" a="1"/>
  <c r="W3" i="73" a="1"/>
  <c r="O13" i="73" a="1"/>
  <c r="X13" i="73" a="1"/>
  <c r="Q9" i="73" a="1"/>
  <c r="Q11" i="73" a="1"/>
  <c r="R5" i="73" a="1"/>
  <c r="Q13" i="73" a="1"/>
  <c r="Y2" i="73" a="1"/>
  <c r="Y16" i="73" a="1"/>
  <c r="S16" i="73" a="1"/>
  <c r="X6" i="73" a="1"/>
  <c r="Y10" i="73" a="1"/>
  <c r="Q8" i="73" a="1"/>
  <c r="T12" i="73" a="1"/>
  <c r="P12" i="73" a="1"/>
  <c r="V16" i="73" a="1"/>
  <c r="Y13" i="73" a="1"/>
  <c r="S7" i="73" a="1"/>
  <c r="X2" i="73" a="1"/>
  <c r="T8" i="73" a="1"/>
  <c r="Y12" i="73" a="1"/>
  <c r="Y6" i="73" a="1"/>
  <c r="X14" i="73" a="1"/>
  <c r="T11" i="73" a="1"/>
  <c r="S13" i="73" a="1"/>
  <c r="Y5" i="73" a="1"/>
  <c r="P6" i="73" a="1"/>
  <c r="U8" i="73" a="1"/>
  <c r="U15" i="73" a="1"/>
  <c r="X12" i="73" a="1"/>
  <c r="Y4" i="73" a="1"/>
  <c r="V14" i="73" a="1"/>
  <c r="U4" i="73" a="1"/>
  <c r="P15" i="73" a="1"/>
  <c r="W12" i="73" a="1"/>
  <c r="U12" i="73" a="1"/>
  <c r="P16" i="73" a="1"/>
  <c r="X4" i="73" a="1"/>
  <c r="W13" i="73" a="1"/>
  <c r="P4" i="73" a="1"/>
  <c r="Y14" i="73" a="1"/>
  <c r="Q3" i="73" a="1"/>
  <c r="P11" i="73" a="1"/>
  <c r="W14" i="73" a="1"/>
  <c r="R16" i="73" a="1"/>
  <c r="W5" i="73" a="1"/>
  <c r="P14" i="73" a="1"/>
  <c r="V5" i="73" a="1"/>
  <c r="U14" i="73" a="1"/>
  <c r="R12" i="73" a="1"/>
  <c r="O6" i="73" a="1"/>
  <c r="P7" i="73" a="1"/>
  <c r="V8" i="73" a="1"/>
  <c r="P3" i="73" a="1"/>
  <c r="S9" i="73" a="1"/>
  <c r="T5" i="73" a="1"/>
  <c r="X16" i="73" a="1"/>
  <c r="T9" i="73" a="1"/>
  <c r="S11" i="73" a="1"/>
  <c r="T3" i="73" a="1"/>
  <c r="Q14" i="73" a="1"/>
  <c r="T6" i="73" a="1"/>
  <c r="P2" i="73" a="1"/>
  <c r="Y15" i="73" a="1"/>
  <c r="W10" i="73" a="1"/>
  <c r="W2" i="73" a="1"/>
  <c r="W4" i="73" a="1"/>
  <c r="Y7" i="73" a="1"/>
  <c r="T15" i="73" a="1"/>
  <c r="P9" i="73" a="1"/>
  <c r="P5" i="73" a="1"/>
  <c r="S4" i="73" a="1"/>
  <c r="R7" i="73" a="1"/>
  <c r="X7" i="73" a="1"/>
  <c r="S8" i="73" a="1"/>
  <c r="R6" i="73" a="1"/>
  <c r="S3" i="73" a="1"/>
  <c r="Q2" i="73" a="1"/>
  <c r="R14" i="73" a="1"/>
  <c r="Y9" i="73" a="1"/>
  <c r="Y11" i="73" a="1"/>
  <c r="X15" i="73" a="1"/>
  <c r="V3" i="73" a="1"/>
  <c r="X11" i="73" a="1"/>
  <c r="P10" i="73" a="1"/>
  <c r="U6" i="73" a="1"/>
  <c r="H57" i="63" l="1"/>
  <c r="V3" i="73"/>
  <c r="I15" i="75" s="1"/>
  <c r="V8" i="73"/>
  <c r="I20" i="75" s="1"/>
  <c r="V5" i="73"/>
  <c r="I17" i="75" s="1"/>
  <c r="V15" i="73"/>
  <c r="I27" i="75" s="1"/>
  <c r="V16" i="73"/>
  <c r="I28" i="75" s="1"/>
  <c r="V14" i="73"/>
  <c r="I26" i="75" s="1"/>
  <c r="V12" i="73"/>
  <c r="I24" i="75" s="1"/>
  <c r="V13" i="73"/>
  <c r="I25" i="75" s="1"/>
  <c r="V2" i="73"/>
  <c r="I14" i="75" s="1"/>
  <c r="V4" i="73"/>
  <c r="I16" i="75" s="1"/>
  <c r="V11" i="73"/>
  <c r="I23" i="75" s="1"/>
  <c r="T11" i="73"/>
  <c r="G23" i="75" s="1"/>
  <c r="T9" i="73"/>
  <c r="G21" i="75" s="1"/>
  <c r="T15" i="73"/>
  <c r="G27" i="75" s="1"/>
  <c r="T12" i="73"/>
  <c r="G24" i="75" s="1"/>
  <c r="T3" i="73"/>
  <c r="G15" i="75" s="1"/>
  <c r="T5" i="73"/>
  <c r="G17" i="75" s="1"/>
  <c r="T6" i="73"/>
  <c r="G18" i="75" s="1"/>
  <c r="T8" i="73"/>
  <c r="G20" i="75" s="1"/>
  <c r="U14" i="73"/>
  <c r="H26" i="75" s="1"/>
  <c r="U15" i="73"/>
  <c r="H27" i="75" s="1"/>
  <c r="U4" i="73"/>
  <c r="H16" i="75" s="1"/>
  <c r="U12" i="73"/>
  <c r="H24" i="75" s="1"/>
  <c r="U16" i="73"/>
  <c r="H28" i="75" s="1"/>
  <c r="U8" i="73"/>
  <c r="H20" i="75" s="1"/>
  <c r="U6" i="73"/>
  <c r="H18" i="75" s="1"/>
  <c r="Y14" i="73"/>
  <c r="L26" i="75" s="1"/>
  <c r="Y5" i="73"/>
  <c r="L17" i="75" s="1"/>
  <c r="Y11" i="73"/>
  <c r="L23" i="75" s="1"/>
  <c r="Y9" i="73"/>
  <c r="L21" i="75" s="1"/>
  <c r="Y12" i="73"/>
  <c r="L24" i="75" s="1"/>
  <c r="Y16" i="73"/>
  <c r="L28" i="75" s="1"/>
  <c r="Y4" i="73"/>
  <c r="L16" i="75" s="1"/>
  <c r="Y10" i="73"/>
  <c r="L22" i="75" s="1"/>
  <c r="Y13" i="73"/>
  <c r="L25" i="75" s="1"/>
  <c r="Y15" i="73"/>
  <c r="L27" i="75" s="1"/>
  <c r="Y6" i="73"/>
  <c r="L18" i="75" s="1"/>
  <c r="Y7" i="73"/>
  <c r="L19" i="75" s="1"/>
  <c r="Y2" i="73"/>
  <c r="L14" i="75" s="1"/>
  <c r="Y3" i="73"/>
  <c r="L15" i="75" s="1"/>
  <c r="Y8" i="73"/>
  <c r="L20" i="75" s="1"/>
  <c r="O10" i="73"/>
  <c r="B22" i="75" s="1"/>
  <c r="O8" i="73"/>
  <c r="B20" i="75" s="1"/>
  <c r="O13" i="73"/>
  <c r="B25" i="75" s="1"/>
  <c r="O6" i="73"/>
  <c r="B18" i="75" s="1"/>
  <c r="O15" i="73"/>
  <c r="B27" i="75" s="1"/>
  <c r="W4" i="73"/>
  <c r="J16" i="75" s="1"/>
  <c r="W10" i="73"/>
  <c r="J22" i="75" s="1"/>
  <c r="W5" i="73"/>
  <c r="J17" i="75" s="1"/>
  <c r="W13" i="73"/>
  <c r="J25" i="75" s="1"/>
  <c r="W2" i="73"/>
  <c r="J14" i="75" s="1"/>
  <c r="W3" i="73"/>
  <c r="J15" i="75" s="1"/>
  <c r="W12" i="73"/>
  <c r="J24" i="75" s="1"/>
  <c r="W14" i="73"/>
  <c r="J26" i="75" s="1"/>
  <c r="X16" i="73"/>
  <c r="K28" i="75" s="1"/>
  <c r="X11" i="73"/>
  <c r="K23" i="75" s="1"/>
  <c r="X14" i="73"/>
  <c r="K26" i="75" s="1"/>
  <c r="X3" i="73"/>
  <c r="K15" i="75" s="1"/>
  <c r="X7" i="73"/>
  <c r="K19" i="75" s="1"/>
  <c r="X6" i="73"/>
  <c r="K18" i="75" s="1"/>
  <c r="X5" i="73"/>
  <c r="K17" i="75" s="1"/>
  <c r="X15" i="73"/>
  <c r="K27" i="75" s="1"/>
  <c r="X12" i="73"/>
  <c r="K24" i="75" s="1"/>
  <c r="X13" i="73"/>
  <c r="K25" i="75" s="1"/>
  <c r="X8" i="73"/>
  <c r="K20" i="75" s="1"/>
  <c r="X4" i="73"/>
  <c r="K16" i="75" s="1"/>
  <c r="X2" i="73"/>
  <c r="K14" i="75" s="1"/>
  <c r="X10" i="73"/>
  <c r="K22" i="75" s="1"/>
  <c r="X9" i="73"/>
  <c r="K21" i="75" s="1"/>
  <c r="P7" i="73"/>
  <c r="C19" i="75" s="1"/>
  <c r="P3" i="73"/>
  <c r="C15" i="75" s="1"/>
  <c r="P8" i="73"/>
  <c r="C20" i="75" s="1"/>
  <c r="P14" i="73"/>
  <c r="C26" i="75" s="1"/>
  <c r="P15" i="73"/>
  <c r="C27" i="75" s="1"/>
  <c r="P12" i="73"/>
  <c r="C24" i="75" s="1"/>
  <c r="P10" i="73"/>
  <c r="C22" i="75" s="1"/>
  <c r="P13" i="73"/>
  <c r="C25" i="75" s="1"/>
  <c r="P9" i="73"/>
  <c r="C21" i="75" s="1"/>
  <c r="P4" i="73"/>
  <c r="C16" i="75" s="1"/>
  <c r="P6" i="73"/>
  <c r="C18" i="75" s="1"/>
  <c r="P11" i="73"/>
  <c r="C23" i="75" s="1"/>
  <c r="P2" i="73"/>
  <c r="C14" i="75" s="1"/>
  <c r="P5" i="73"/>
  <c r="C17" i="75" s="1"/>
  <c r="P16" i="73"/>
  <c r="C28" i="75" s="1"/>
  <c r="R3" i="73"/>
  <c r="E15" i="75" s="1"/>
  <c r="R11" i="73"/>
  <c r="E23" i="75" s="1"/>
  <c r="R5" i="73"/>
  <c r="E17" i="75" s="1"/>
  <c r="R14" i="73"/>
  <c r="E26" i="75" s="1"/>
  <c r="R4" i="73"/>
  <c r="E16" i="75" s="1"/>
  <c r="R7" i="73"/>
  <c r="E19" i="75" s="1"/>
  <c r="R2" i="73"/>
  <c r="E14" i="75" s="1"/>
  <c r="R9" i="73"/>
  <c r="E21" i="75" s="1"/>
  <c r="R6" i="73"/>
  <c r="E18" i="75" s="1"/>
  <c r="R13" i="73"/>
  <c r="E25" i="75" s="1"/>
  <c r="R8" i="73"/>
  <c r="E20" i="75" s="1"/>
  <c r="R12" i="73"/>
  <c r="E24" i="75" s="1"/>
  <c r="R10" i="73"/>
  <c r="E22" i="75" s="1"/>
  <c r="R16" i="73"/>
  <c r="E28" i="75" s="1"/>
  <c r="R15" i="73"/>
  <c r="E27" i="75" s="1"/>
  <c r="S14" i="73"/>
  <c r="F26" i="75" s="1"/>
  <c r="S5" i="73"/>
  <c r="F17" i="75" s="1"/>
  <c r="S15" i="73"/>
  <c r="F27" i="75" s="1"/>
  <c r="S6" i="73"/>
  <c r="F18" i="75" s="1"/>
  <c r="S3" i="73"/>
  <c r="F15" i="75" s="1"/>
  <c r="S4" i="73"/>
  <c r="F16" i="75" s="1"/>
  <c r="S2" i="73"/>
  <c r="F14" i="75" s="1"/>
  <c r="S8" i="73"/>
  <c r="F20" i="75" s="1"/>
  <c r="S13" i="73"/>
  <c r="F25" i="75" s="1"/>
  <c r="S9" i="73"/>
  <c r="F21" i="75" s="1"/>
  <c r="S10" i="73"/>
  <c r="F22" i="75" s="1"/>
  <c r="S12" i="73"/>
  <c r="F24" i="75" s="1"/>
  <c r="S7" i="73"/>
  <c r="F19" i="75" s="1"/>
  <c r="S11" i="73"/>
  <c r="F23" i="75" s="1"/>
  <c r="S16" i="73"/>
  <c r="F28" i="75" s="1"/>
  <c r="Q4" i="73"/>
  <c r="D16" i="75" s="1"/>
  <c r="Q11" i="73"/>
  <c r="D23" i="75" s="1"/>
  <c r="Q12" i="73"/>
  <c r="D24" i="75" s="1"/>
  <c r="Q15" i="73"/>
  <c r="D27" i="75" s="1"/>
  <c r="Q8" i="73"/>
  <c r="D20" i="75" s="1"/>
  <c r="Q10" i="73"/>
  <c r="D22" i="75" s="1"/>
  <c r="Q9" i="73"/>
  <c r="D21" i="75" s="1"/>
  <c r="Q13" i="73"/>
  <c r="D25" i="75" s="1"/>
  <c r="Q3" i="73"/>
  <c r="D15" i="75" s="1"/>
  <c r="Q5" i="73"/>
  <c r="D17" i="75" s="1"/>
  <c r="Q2" i="73"/>
  <c r="D14" i="75" s="1"/>
  <c r="Q16" i="73"/>
  <c r="D28" i="75" s="1"/>
  <c r="Q6" i="73"/>
  <c r="D18" i="75" s="1"/>
  <c r="Q7" i="73"/>
  <c r="D19" i="75" s="1"/>
  <c r="Q14" i="73"/>
  <c r="D26" i="75" s="1"/>
  <c r="I7" i="62"/>
  <c r="E8" i="62"/>
  <c r="I8" i="62" s="1"/>
  <c r="H58" i="63"/>
  <c r="G11" i="62"/>
  <c r="I11" i="62" s="1"/>
  <c r="I9" i="62"/>
  <c r="G55" i="63"/>
  <c r="H55" i="63"/>
  <c r="I10" i="62"/>
  <c r="K9" i="62"/>
  <c r="G56" i="63" s="1"/>
  <c r="T2" i="73" a="1"/>
  <c r="W15" i="73" a="1"/>
  <c r="O3" i="73" a="1"/>
  <c r="U11" i="73" a="1"/>
  <c r="W9" i="73" a="1"/>
  <c r="V9" i="73" a="1"/>
  <c r="O11" i="73" a="1"/>
  <c r="U10" i="73" a="1"/>
  <c r="O14" i="73" a="1"/>
  <c r="T14" i="73" a="1"/>
  <c r="U5" i="73" a="1"/>
  <c r="U3" i="73" a="1"/>
  <c r="T10" i="73" a="1"/>
  <c r="U7" i="73" a="1"/>
  <c r="T16" i="73" a="1"/>
  <c r="V6" i="73" a="1"/>
  <c r="O9" i="73" a="1"/>
  <c r="T13" i="73" a="1"/>
  <c r="O4" i="73" a="1"/>
  <c r="U2" i="73" a="1"/>
  <c r="W11" i="73" a="1"/>
  <c r="O7" i="73" a="1"/>
  <c r="O5" i="73" a="1"/>
  <c r="W16" i="73" a="1"/>
  <c r="W7" i="73" a="1"/>
  <c r="W6" i="73" a="1"/>
  <c r="T4" i="73" a="1"/>
  <c r="V7" i="73" a="1"/>
  <c r="T7" i="73" a="1"/>
  <c r="U13" i="73" a="1"/>
  <c r="U9" i="73" a="1"/>
  <c r="V10" i="73" a="1"/>
  <c r="O2" i="73" a="1"/>
  <c r="O12" i="73" a="1"/>
  <c r="O16" i="73" a="1"/>
  <c r="W8" i="73" a="1"/>
  <c r="W15" i="73" l="1"/>
  <c r="J27" i="75" s="1"/>
  <c r="U2" i="73"/>
  <c r="H14" i="75" s="1"/>
  <c r="W16" i="73"/>
  <c r="J28" i="75" s="1"/>
  <c r="W11" i="73"/>
  <c r="J23" i="75" s="1"/>
  <c r="T16" i="73"/>
  <c r="G28" i="75" s="1"/>
  <c r="O7" i="73"/>
  <c r="B19" i="75" s="1"/>
  <c r="U13" i="73"/>
  <c r="H25" i="75" s="1"/>
  <c r="T2" i="73"/>
  <c r="G14" i="75" s="1"/>
  <c r="O11" i="73"/>
  <c r="B23" i="75" s="1"/>
  <c r="U9" i="73"/>
  <c r="H21" i="75" s="1"/>
  <c r="O9" i="73"/>
  <c r="B21" i="75" s="1"/>
  <c r="W7" i="73"/>
  <c r="J19" i="75" s="1"/>
  <c r="O12" i="73"/>
  <c r="B24" i="75" s="1"/>
  <c r="O3" i="73"/>
  <c r="B15" i="75" s="1"/>
  <c r="O2" i="73"/>
  <c r="B14" i="75" s="1"/>
  <c r="N11" i="75" s="1" a="1"/>
  <c r="N11" i="75" s="1"/>
  <c r="G12" i="75" s="1"/>
  <c r="V10" i="73"/>
  <c r="I22" i="75" s="1"/>
  <c r="O16" i="73"/>
  <c r="B28" i="75" s="1"/>
  <c r="O14" i="73"/>
  <c r="B26" i="75" s="1"/>
  <c r="U3" i="73"/>
  <c r="H15" i="75" s="1"/>
  <c r="U7" i="73"/>
  <c r="H19" i="75" s="1"/>
  <c r="T10" i="73"/>
  <c r="G22" i="75" s="1"/>
  <c r="T7" i="73"/>
  <c r="G19" i="75" s="1"/>
  <c r="W9" i="73"/>
  <c r="J21" i="75" s="1"/>
  <c r="O5" i="73"/>
  <c r="B17" i="75" s="1"/>
  <c r="U10" i="73"/>
  <c r="H22" i="75" s="1"/>
  <c r="U5" i="73"/>
  <c r="H17" i="75" s="1"/>
  <c r="T14" i="73"/>
  <c r="G26" i="75" s="1"/>
  <c r="T13" i="73"/>
  <c r="G25" i="75" s="1"/>
  <c r="T4" i="73"/>
  <c r="G16" i="75" s="1"/>
  <c r="U11" i="73"/>
  <c r="H23" i="75" s="1"/>
  <c r="V6" i="73"/>
  <c r="I18" i="75" s="1"/>
  <c r="V7" i="73"/>
  <c r="I19" i="75" s="1"/>
  <c r="V9" i="73"/>
  <c r="I21" i="75" s="1"/>
  <c r="W6" i="73"/>
  <c r="J18" i="75" s="1"/>
  <c r="W8" i="73"/>
  <c r="J20" i="75" s="1"/>
  <c r="O4" i="73"/>
  <c r="B16" i="75" s="1"/>
  <c r="I57" i="63"/>
  <c r="C10" i="75" l="1"/>
  <c r="G13" i="75"/>
  <c r="B12" i="75"/>
  <c r="C1" i="75" s="1" a="1"/>
  <c r="C1" i="75" s="1"/>
  <c r="E13" i="75"/>
  <c r="L13" i="75"/>
  <c r="J12" i="75"/>
  <c r="D13" i="75"/>
  <c r="C11" i="75"/>
  <c r="I13" i="75"/>
  <c r="C12" i="75"/>
  <c r="K13" i="75"/>
  <c r="D12" i="75"/>
  <c r="H13" i="75"/>
  <c r="K12" i="75"/>
  <c r="F13"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a.sandor</author>
    <author>Florina</author>
  </authors>
  <commentList>
    <comment ref="D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D12" authorId="1" shapeId="0" xr:uid="{00000000-0006-0000-0000-000002000000}">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L12" authorId="2" shapeId="0" xr:uid="{00000000-0006-0000-0000-000003000000}">
      <text>
        <r>
          <rPr>
            <sz val="9"/>
            <color indexed="81"/>
            <rFont val="Arial"/>
            <family val="2"/>
          </rPr>
          <t>tt.mm.jjjj
Übertrag in weitere Tabellenblätter erfolgt automatisch.</t>
        </r>
      </text>
    </comment>
    <comment ref="D14" authorId="1" shapeId="0" xr:uid="{00000000-0006-0000-0000-00000400000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L14" authorId="2" shapeId="0" xr:uid="{00000000-0006-0000-0000-000005000000}">
      <text>
        <r>
          <rPr>
            <sz val="9"/>
            <color indexed="81"/>
            <rFont val="Arial"/>
            <family val="2"/>
          </rPr>
          <t>Auswahl erfolgt über Reg.-Nr.</t>
        </r>
      </text>
    </comment>
    <comment ref="D16" authorId="0" shapeId="0" xr:uid="{00000000-0006-0000-0000-000006000000}">
      <text>
        <r>
          <rPr>
            <sz val="9"/>
            <color indexed="81"/>
            <rFont val="Arial"/>
            <family val="2"/>
          </rPr>
          <t>Name, Vorname</t>
        </r>
      </text>
    </comment>
    <comment ref="B22" authorId="2"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K27" authorId="0" shapeId="0" xr:uid="{00000000-0006-0000-0000-000008000000}">
      <text>
        <r>
          <rPr>
            <sz val="9"/>
            <color indexed="81"/>
            <rFont val="Arial"/>
            <family val="2"/>
          </rPr>
          <t>Teil von Nenner KN: 3, 7</t>
        </r>
      </text>
    </comment>
    <comment ref="L27" authorId="0" shapeId="0" xr:uid="{00000000-0006-0000-0000-000009000000}">
      <text>
        <r>
          <rPr>
            <sz val="9"/>
            <color indexed="81"/>
            <rFont val="Arial"/>
            <family val="2"/>
          </rPr>
          <t>Achtung:
L27 + M27 muss gleich mit K27 sein</t>
        </r>
      </text>
    </comment>
    <comment ref="M27" authorId="0" shapeId="0" xr:uid="{00000000-0006-0000-0000-00000A000000}">
      <text>
        <r>
          <rPr>
            <sz val="9"/>
            <color indexed="81"/>
            <rFont val="Arial"/>
            <family val="2"/>
          </rPr>
          <t>Achtung:
L27 + M27 muss gleich mit K27 sein</t>
        </r>
      </text>
    </comment>
    <comment ref="L28" authorId="0" shapeId="0" xr:uid="{00000000-0006-0000-0000-00000B000000}">
      <text>
        <r>
          <rPr>
            <sz val="9"/>
            <color indexed="81"/>
            <rFont val="Arial"/>
            <family val="2"/>
          </rPr>
          <t>Achtung:
L28 + M28 muss gleich mit K28 sein</t>
        </r>
      </text>
    </comment>
    <comment ref="M28" authorId="0" shapeId="0" xr:uid="{00000000-0006-0000-0000-00000C000000}">
      <text>
        <r>
          <rPr>
            <sz val="9"/>
            <color indexed="81"/>
            <rFont val="Arial"/>
            <family val="2"/>
          </rPr>
          <t>Achtung:
L28 + M28 muss gleich mit K28 sein</t>
        </r>
      </text>
    </comment>
    <comment ref="G29" authorId="1" shapeId="0" xr:uid="{00000000-0006-0000-0000-00000D000000}">
      <text>
        <r>
          <rPr>
            <sz val="9"/>
            <color indexed="81"/>
            <rFont val="Arial"/>
            <family val="2"/>
          </rPr>
          <t>Teil von Nenner KN: 8</t>
        </r>
      </text>
    </comment>
    <comment ref="H29" authorId="1" shapeId="0" xr:uid="{00000000-0006-0000-0000-00000E000000}">
      <text>
        <r>
          <rPr>
            <sz val="9"/>
            <color indexed="81"/>
            <rFont val="Arial"/>
            <family val="2"/>
          </rPr>
          <t>Teil von Nenner KN: 8</t>
        </r>
      </text>
    </comment>
    <comment ref="I29" authorId="1" shapeId="0" xr:uid="{00000000-0006-0000-0000-00000F000000}">
      <text>
        <r>
          <rPr>
            <sz val="9"/>
            <color indexed="81"/>
            <rFont val="Arial"/>
            <family val="2"/>
          </rPr>
          <t>Teil von Nenner KN: 8</t>
        </r>
      </text>
    </comment>
    <comment ref="L29" authorId="0" shapeId="0" xr:uid="{00000000-0006-0000-0000-000010000000}">
      <text>
        <r>
          <rPr>
            <sz val="9"/>
            <color indexed="81"/>
            <rFont val="Arial"/>
            <family val="2"/>
          </rPr>
          <t>Achtung:
L29 + M29 muss gleich mit K29 sein</t>
        </r>
      </text>
    </comment>
    <comment ref="M29" authorId="0" shapeId="0" xr:uid="{00000000-0006-0000-0000-000011000000}">
      <text>
        <r>
          <rPr>
            <sz val="9"/>
            <color indexed="81"/>
            <rFont val="Arial"/>
            <family val="2"/>
          </rPr>
          <t>Achtung:
L29 + M29 muss gleich mit K29 sein</t>
        </r>
      </text>
    </comment>
    <comment ref="L30" authorId="0" shapeId="0" xr:uid="{00000000-0006-0000-0000-000012000000}">
      <text>
        <r>
          <rPr>
            <sz val="9"/>
            <color indexed="81"/>
            <rFont val="Arial"/>
            <family val="2"/>
          </rPr>
          <t>Achtung:
L30 + M30 muss gleich mit K30 sein</t>
        </r>
      </text>
    </comment>
    <comment ref="M30" authorId="0" shapeId="0" xr:uid="{00000000-0006-0000-0000-000013000000}">
      <text>
        <r>
          <rPr>
            <sz val="9"/>
            <color indexed="81"/>
            <rFont val="Arial"/>
            <family val="2"/>
          </rPr>
          <t>Achtung:
L30 + M30 muss gleich mit K30 sein</t>
        </r>
      </text>
    </comment>
    <comment ref="K31" authorId="0" shapeId="0" xr:uid="{00000000-0006-0000-0000-000014000000}">
      <text>
        <r>
          <rPr>
            <sz val="9"/>
            <color indexed="81"/>
            <rFont val="Arial"/>
            <family val="2"/>
          </rPr>
          <t>Teil von Nenner KN: 3, 7</t>
        </r>
      </text>
    </comment>
    <comment ref="L31" authorId="0" shapeId="0" xr:uid="{00000000-0006-0000-0000-000015000000}">
      <text>
        <r>
          <rPr>
            <sz val="9"/>
            <color indexed="81"/>
            <rFont val="Arial"/>
            <family val="2"/>
          </rPr>
          <t>Achtung:
L31 + M31 muss gleich mit K31 sein</t>
        </r>
      </text>
    </comment>
    <comment ref="M31" authorId="0" shapeId="0" xr:uid="{00000000-0006-0000-0000-000016000000}">
      <text>
        <r>
          <rPr>
            <sz val="9"/>
            <color indexed="81"/>
            <rFont val="Arial"/>
            <family val="2"/>
          </rPr>
          <t>Achtung:
L31 + M31 muss gleich mit K31 sein</t>
        </r>
      </text>
    </comment>
    <comment ref="L32" authorId="0" shapeId="0" xr:uid="{00000000-0006-0000-0000-000017000000}">
      <text>
        <r>
          <rPr>
            <sz val="9"/>
            <color indexed="81"/>
            <rFont val="Arial"/>
            <family val="2"/>
          </rPr>
          <t>Achtung:
L32 + M32 muss gleich mit K32 sein</t>
        </r>
      </text>
    </comment>
    <comment ref="M32" authorId="0" shapeId="0" xr:uid="{00000000-0006-0000-0000-000018000000}">
      <text>
        <r>
          <rPr>
            <sz val="9"/>
            <color indexed="81"/>
            <rFont val="Arial"/>
            <family val="2"/>
          </rPr>
          <t>Achtung:
L32 + M32 muss gleich mit K32 sein</t>
        </r>
      </text>
    </comment>
    <comment ref="L33" authorId="0" shapeId="0" xr:uid="{00000000-0006-0000-0000-000019000000}">
      <text>
        <r>
          <rPr>
            <sz val="9"/>
            <color indexed="81"/>
            <rFont val="Arial"/>
            <family val="2"/>
          </rPr>
          <t>Achtung:
L33 + M33 muss gleich mit K33 sein</t>
        </r>
      </text>
    </comment>
    <comment ref="M33" authorId="0" shapeId="0" xr:uid="{00000000-0006-0000-0000-00001A000000}">
      <text>
        <r>
          <rPr>
            <sz val="9"/>
            <color indexed="81"/>
            <rFont val="Arial"/>
            <family val="2"/>
          </rPr>
          <t>Achtung:
L33 + M33 muss gleich mit K33 sein</t>
        </r>
      </text>
    </comment>
    <comment ref="L34" authorId="0" shapeId="0" xr:uid="{00000000-0006-0000-0000-00001B000000}">
      <text>
        <r>
          <rPr>
            <sz val="9"/>
            <color indexed="81"/>
            <rFont val="Arial"/>
            <family val="2"/>
          </rPr>
          <t>Achtung:
L34 + M34 muss gleich mit K34 sein</t>
        </r>
      </text>
    </comment>
    <comment ref="M34" authorId="0" shapeId="0" xr:uid="{00000000-0006-0000-0000-00001C000000}">
      <text>
        <r>
          <rPr>
            <sz val="9"/>
            <color indexed="81"/>
            <rFont val="Arial"/>
            <family val="2"/>
          </rPr>
          <t>Achtung:
L34 + M34 muss gleich mit K34 sein</t>
        </r>
      </text>
    </comment>
    <comment ref="K35" authorId="3" shapeId="0" xr:uid="{00000000-0006-0000-0000-00001D000000}">
      <text>
        <r>
          <rPr>
            <sz val="9"/>
            <color indexed="81"/>
            <rFont val="Arial"/>
            <family val="2"/>
          </rPr>
          <t>Teil von Nenner KN: 9</t>
        </r>
      </text>
    </comment>
    <comment ref="H39" authorId="0" shapeId="0" xr:uid="{00000000-0006-0000-0000-00001E000000}">
      <text>
        <r>
          <rPr>
            <sz val="9"/>
            <color indexed="81"/>
            <rFont val="Arial"/>
            <family val="2"/>
          </rPr>
          <t>Nenner KN: 10</t>
        </r>
      </text>
    </comment>
    <comment ref="K39" authorId="1" shapeId="0" xr:uid="{00000000-0006-0000-0000-00001F000000}">
      <text>
        <r>
          <rPr>
            <sz val="9"/>
            <color indexed="81"/>
            <rFont val="Arial"/>
            <family val="2"/>
          </rPr>
          <t>Teil von Nenner KN: 3</t>
        </r>
      </text>
    </comment>
    <comment ref="L39" authorId="0" shapeId="0" xr:uid="{00000000-0006-0000-0000-000020000000}">
      <text>
        <r>
          <rPr>
            <sz val="9"/>
            <color indexed="81"/>
            <rFont val="Arial"/>
            <family val="2"/>
          </rPr>
          <t>Achtung:
L39 + M39 muss gleich mit K39 sein</t>
        </r>
      </text>
    </comment>
    <comment ref="M39" authorId="0" shapeId="0" xr:uid="{00000000-0006-0000-0000-000021000000}">
      <text>
        <r>
          <rPr>
            <sz val="9"/>
            <color indexed="81"/>
            <rFont val="Arial"/>
            <family val="2"/>
          </rPr>
          <t>Achtung:
L39 + M39 muss gleich mit K39 sein</t>
        </r>
      </text>
    </comment>
    <comment ref="L40" authorId="0" shapeId="0" xr:uid="{00000000-0006-0000-0000-000022000000}">
      <text>
        <r>
          <rPr>
            <sz val="9"/>
            <color indexed="81"/>
            <rFont val="Arial"/>
            <family val="2"/>
          </rPr>
          <t>Achtung:
L40 + M40 muss gleich mit K40 sein</t>
        </r>
      </text>
    </comment>
    <comment ref="M40" authorId="0" shapeId="0" xr:uid="{00000000-0006-0000-0000-000023000000}">
      <text>
        <r>
          <rPr>
            <sz val="9"/>
            <color indexed="81"/>
            <rFont val="Arial"/>
            <family val="2"/>
          </rPr>
          <t>Achtung:
L40 + M40 muss gleich mit K40 sein</t>
        </r>
      </text>
    </comment>
    <comment ref="K43" authorId="0" shapeId="0" xr:uid="{00000000-0006-0000-0000-000024000000}">
      <text>
        <r>
          <rPr>
            <sz val="9"/>
            <color indexed="81"/>
            <rFont val="Arial"/>
            <family val="2"/>
          </rPr>
          <t>Teil von Anzahl KN: 1a
Teil von Nenner KN: 6</t>
        </r>
      </text>
    </comment>
    <comment ref="K47" authorId="0" shapeId="0" xr:uid="{00000000-0006-0000-0000-000025000000}">
      <text>
        <r>
          <rPr>
            <sz val="9"/>
            <color indexed="81"/>
            <rFont val="Arial"/>
            <family val="2"/>
          </rPr>
          <t>Teil von Nenner KN: 3, 7</t>
        </r>
      </text>
    </comment>
    <comment ref="K49" authorId="0" shapeId="0" xr:uid="{00000000-0006-0000-0000-000026000000}">
      <text>
        <r>
          <rPr>
            <sz val="9"/>
            <color indexed="81"/>
            <rFont val="Arial"/>
            <family val="2"/>
          </rPr>
          <t>Teil von Anzahl KN: 1a
Teil von Nenner KN: 6, 9</t>
        </r>
      </text>
    </comment>
    <comment ref="K53" authorId="4" shapeId="0" xr:uid="{00000000-0006-0000-0000-000027000000}">
      <text>
        <r>
          <rPr>
            <sz val="9"/>
            <color indexed="81"/>
            <rFont val="Arial"/>
            <family val="2"/>
          </rPr>
          <t>Teil von Anzahl KN: 1b
Teil von Nenner KN: 3</t>
        </r>
      </text>
    </comment>
    <comment ref="K54" authorId="4" shapeId="0" xr:uid="{00000000-0006-0000-0000-000028000000}">
      <text>
        <r>
          <rPr>
            <sz val="9"/>
            <color indexed="81"/>
            <rFont val="Arial"/>
            <family val="2"/>
          </rPr>
          <t>Teil von Anzahl KN: 1b</t>
        </r>
      </text>
    </comment>
    <comment ref="K55" authorId="4" shapeId="0" xr:uid="{00000000-0006-0000-0000-000029000000}">
      <text>
        <r>
          <rPr>
            <sz val="9"/>
            <color indexed="81"/>
            <rFont val="Arial"/>
            <family val="2"/>
          </rPr>
          <t>Teil von Anzahl KN: 1b
Teil von Nenner KN: 3</t>
        </r>
      </text>
    </comment>
    <comment ref="K56" authorId="4" shapeId="0" xr:uid="{00000000-0006-0000-0000-00002A000000}">
      <text>
        <r>
          <rPr>
            <sz val="9"/>
            <color indexed="81"/>
            <rFont val="Arial"/>
            <family val="2"/>
          </rPr>
          <t>Teil von Anzahl KN: 1b</t>
        </r>
      </text>
    </comment>
    <comment ref="K57" authorId="2" shapeId="0" xr:uid="{00000000-0006-0000-0000-00002B000000}">
      <text>
        <r>
          <rPr>
            <sz val="9"/>
            <color indexed="81"/>
            <rFont val="Arial"/>
            <family val="2"/>
          </rPr>
          <t>Teil von Anzahl KN: 1b
Teil von Nenner KN: 3</t>
        </r>
      </text>
    </comment>
    <comment ref="K58" authorId="4" shapeId="0" xr:uid="{00000000-0006-0000-0000-00002C000000}">
      <text>
        <r>
          <rPr>
            <sz val="9"/>
            <color indexed="81"/>
            <rFont val="Arial"/>
            <family val="2"/>
          </rPr>
          <t>Teil von Anzahl KN: 1b</t>
        </r>
      </text>
    </comment>
    <comment ref="K60" authorId="0" shapeId="0" xr:uid="{00000000-0006-0000-0000-00002D000000}">
      <text>
        <r>
          <rPr>
            <sz val="9"/>
            <color indexed="81"/>
            <rFont val="Arial"/>
            <family val="2"/>
          </rPr>
          <t>Anzahl KN: 1c
Nenner KN: 5</t>
        </r>
      </text>
    </comment>
    <comment ref="L62" authorId="2" shapeId="0" xr:uid="{00000000-0006-0000-0000-00002E000000}">
      <text>
        <r>
          <rPr>
            <sz val="9"/>
            <color indexed="81"/>
            <rFont val="Arial"/>
            <family val="2"/>
          </rPr>
          <t>Anzahl KN: 1d</t>
        </r>
      </text>
    </comment>
    <comment ref="B63" authorId="2" shapeId="0" xr:uid="{00000000-0006-0000-0000-00002F000000}">
      <text>
        <r>
          <rPr>
            <sz val="9"/>
            <color indexed="81"/>
            <rFont val="Arial"/>
            <family val="2"/>
          </rPr>
          <t>Nur zu bearbeiten, wenn Knochensarkome im Geltungsbereich des Sarkomzentrums</t>
        </r>
      </text>
    </comment>
    <comment ref="L63" authorId="2" shapeId="0" xr:uid="{00000000-0006-0000-0000-000030000000}">
      <text>
        <r>
          <rPr>
            <sz val="9"/>
            <color indexed="81"/>
            <rFont val="Arial"/>
            <family val="2"/>
          </rPr>
          <t>Anzahl KN: 1e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500-000001000000}">
      <text>
        <r>
          <rPr>
            <sz val="9"/>
            <color indexed="81"/>
            <rFont val="Arial"/>
            <family val="2"/>
          </rPr>
          <t>Zähler KN 6</t>
        </r>
      </text>
    </comment>
    <comment ref="A9" authorId="0" shapeId="0" xr:uid="{00000000-0006-0000-05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500-000003000000}">
      <text>
        <r>
          <rPr>
            <sz val="9"/>
            <color indexed="81"/>
            <rFont val="Arial"/>
            <family val="2"/>
          </rPr>
          <t>Angabe optional, siehe Kap. 1.7.4.a</t>
        </r>
      </text>
    </comment>
    <comment ref="E10" authorId="0" shapeId="0" xr:uid="{00000000-0006-0000-0500-000004000000}">
      <text>
        <r>
          <rPr>
            <sz val="9"/>
            <color indexed="81"/>
            <rFont val="Arial"/>
            <family val="2"/>
          </rPr>
          <t>Angabe optional, siehe Kap. 1.7.4.a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Florina</author>
    <author>a.sandor</author>
  </authors>
  <commentList>
    <comment ref="E4" authorId="0" shapeId="0" xr:uid="{00000000-0006-0000-0700-000001000000}">
      <text>
        <r>
          <rPr>
            <sz val="9"/>
            <color indexed="81"/>
            <rFont val="Arial"/>
            <family val="2"/>
          </rPr>
          <t>Übertrag erfolgt aus Tabellenblatt Basisdaten</t>
        </r>
      </text>
    </comment>
    <comment ref="G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graue Felder Ist-Werte ausfüllen.</t>
        </r>
      </text>
    </comment>
    <comment ref="S7" authorId="0" shapeId="0" xr:uid="{00000000-0006-0000-0700-000007000000}">
      <text>
        <r>
          <rPr>
            <sz val="9"/>
            <color indexed="81"/>
            <rFont val="Arial"/>
            <family val="2"/>
          </rPr>
          <t>Wenn Zelle grau, bitte Begründung angeben.</t>
        </r>
      </text>
    </comment>
    <comment ref="Q8" authorId="0" shapeId="0" xr:uid="{00000000-0006-0000-0700-000008000000}">
      <text>
        <r>
          <rPr>
            <sz val="9"/>
            <color indexed="81"/>
            <rFont val="Arial"/>
            <family val="2"/>
          </rPr>
          <t xml:space="preserve">Übertrag erfolgt aus Tabellenblatt Basisdaten 
Zellen K43 + K49
 </t>
        </r>
      </text>
    </comment>
    <comment ref="Q11" authorId="2" shapeId="0" xr:uid="{00000000-0006-0000-0700-000009000000}">
      <text>
        <r>
          <rPr>
            <sz val="9"/>
            <color indexed="81"/>
            <rFont val="Arial"/>
            <family val="2"/>
          </rPr>
          <t>Übertrag erfolgt aus Tabellenblatt Basisdaten
Zelle K53 bis K58</t>
        </r>
      </text>
    </comment>
    <comment ref="Q14" authorId="0" shapeId="0" xr:uid="{00000000-0006-0000-0700-00000A000000}">
      <text>
        <r>
          <rPr>
            <sz val="9"/>
            <color indexed="81"/>
            <rFont val="Arial"/>
            <family val="2"/>
          </rPr>
          <t>Übertrag erfolgt aus Tabellenblatt Basisdaten
Zelle K60</t>
        </r>
      </text>
    </comment>
    <comment ref="Q17" authorId="1" shapeId="0" xr:uid="{00000000-0006-0000-0700-00000B000000}">
      <text>
        <r>
          <rPr>
            <sz val="9"/>
            <color indexed="81"/>
            <rFont val="Arial"/>
            <family val="2"/>
          </rPr>
          <t>Übertrag erfolgt aus Tabellenblatt Basisdaten
Zelle L62</t>
        </r>
      </text>
    </comment>
    <comment ref="Q20" authorId="1" shapeId="0" xr:uid="{00000000-0006-0000-0700-00000C000000}">
      <text>
        <r>
          <rPr>
            <sz val="9"/>
            <color indexed="81"/>
            <rFont val="Arial"/>
            <family val="2"/>
          </rPr>
          <t>Übertrag erfolgt aus Tabellenblatt Basisdaten
Zelle L63</t>
        </r>
      </text>
    </comment>
    <comment ref="Q24" authorId="0" shapeId="0" xr:uid="{00000000-0006-0000-0700-00000D000000}">
      <text>
        <r>
          <rPr>
            <sz val="9"/>
            <color indexed="81"/>
            <rFont val="Arial"/>
            <family val="2"/>
          </rPr>
          <t>Übertrag erfolgt aus 
Anzahl KN 1a)</t>
        </r>
      </text>
    </comment>
    <comment ref="Q27" authorId="3" shapeId="0" xr:uid="{00000000-0006-0000-0700-00000E000000}">
      <text>
        <r>
          <rPr>
            <sz val="9"/>
            <color indexed="81"/>
            <rFont val="Arial"/>
            <family val="2"/>
          </rPr>
          <t>Übertrag erfolgt aus Anzahl KN 1b)</t>
        </r>
      </text>
    </comment>
    <comment ref="Q30" authorId="0" shapeId="0" xr:uid="{00000000-0006-0000-0700-00000F000000}">
      <text>
        <r>
          <rPr>
            <sz val="9"/>
            <color indexed="81"/>
            <rFont val="Arial"/>
            <family val="2"/>
          </rPr>
          <t>Übertrag erfolgt aus Tabellenblatt Basisdaten Zellen K27 + K31 + K39 + K47 + K53 + K55 + K57</t>
        </r>
      </text>
    </comment>
    <comment ref="E32" authorId="1" shapeId="0" xr:uid="{00000000-0006-0000-0700-000010000000}">
      <text>
        <r>
          <rPr>
            <sz val="9"/>
            <color indexed="81"/>
            <rFont val="Arial"/>
            <family val="2"/>
          </rPr>
          <t>Screeninginstrumente können der S3 Leitlinie Psychoonkologische Diagnostik, Beratung und Behandlung von erwachsenen Krebspat. entnommen werden</t>
        </r>
      </text>
    </comment>
    <comment ref="H32" authorId="1" shapeId="0" xr:uid="{00000000-0006-0000-0700-000011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33" authorId="0" shapeId="0" xr:uid="{00000000-0006-0000-0700-000012000000}">
      <text>
        <r>
          <rPr>
            <sz val="9"/>
            <color indexed="81"/>
            <rFont val="Arial"/>
            <family val="2"/>
          </rPr>
          <t>Übertrag erfolgt aus Anzahl KN 1a) + KN 1b)</t>
        </r>
      </text>
    </comment>
    <comment ref="Q36" authorId="0" shapeId="0" xr:uid="{00000000-0006-0000-0700-000013000000}">
      <text>
        <r>
          <rPr>
            <sz val="9"/>
            <color indexed="81"/>
            <rFont val="Arial"/>
            <family val="2"/>
          </rPr>
          <t>Übertrag erfolgt aus Tabellenblatt Basisdaten
Zelle K60</t>
        </r>
      </text>
    </comment>
    <comment ref="Q38" authorId="1" shapeId="0" xr:uid="{00000000-0006-0000-0700-000014000000}">
      <text>
        <r>
          <rPr>
            <sz val="9"/>
            <color indexed="81"/>
            <rFont val="Arial"/>
            <family val="2"/>
          </rPr>
          <t>Der Zähler ist keine Teilmenge des Nenners.
Übertrag erfolgt aus Tabellenblatt Studien Zelle E5</t>
        </r>
      </text>
    </comment>
    <comment ref="Q39" authorId="0" shapeId="0" xr:uid="{00000000-0006-0000-0700-000015000000}">
      <text>
        <r>
          <rPr>
            <sz val="9"/>
            <color indexed="81"/>
            <rFont val="Arial"/>
            <family val="2"/>
          </rPr>
          <t>Übertrag erfolgt aus Anzahl KN 1a)</t>
        </r>
      </text>
    </comment>
    <comment ref="Q42" authorId="0" shapeId="0" xr:uid="{00000000-0006-0000-0700-000016000000}">
      <text>
        <r>
          <rPr>
            <sz val="9"/>
            <color indexed="81"/>
            <rFont val="Arial"/>
            <family val="2"/>
          </rPr>
          <t>Übertrag erfolgt aus Tabellenblatt Basisdaten Zellen K27 + K31 + K47</t>
        </r>
      </text>
    </comment>
    <comment ref="Q45" authorId="0" shapeId="0" xr:uid="{00000000-0006-0000-0700-000017000000}">
      <text>
        <r>
          <rPr>
            <sz val="9"/>
            <color indexed="81"/>
            <rFont val="Arial"/>
            <family val="2"/>
          </rPr>
          <t>Übertrag erfolgt aus Tabellenblatt Basisdaten
Zelle G29 bis I29</t>
        </r>
      </text>
    </comment>
    <comment ref="Q48" authorId="0" shapeId="0" xr:uid="{00000000-0006-0000-0700-000018000000}">
      <text>
        <r>
          <rPr>
            <sz val="9"/>
            <color indexed="81"/>
            <rFont val="Arial"/>
            <family val="2"/>
          </rPr>
          <t>Übertrag erfolgt aus Tabellenblatt Basisdaten
Zellen K35 + K49</t>
        </r>
      </text>
    </comment>
    <comment ref="Q51" authorId="0" shapeId="0" xr:uid="{00000000-0006-0000-0700-000019000000}">
      <text>
        <r>
          <rPr>
            <sz val="9"/>
            <color indexed="81"/>
            <rFont val="Arial"/>
            <family val="2"/>
          </rPr>
          <t>Übertrag erfolgt aus Tabellenblatt Basisdaten
Zelle H39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A00-000001000000}">
      <text>
        <r>
          <rPr>
            <sz val="9"/>
            <color indexed="81"/>
            <rFont val="Arial"/>
            <family val="2"/>
          </rPr>
          <t>Übertrag erfolgt aus 
Tabellenblatt Basisdaten</t>
        </r>
      </text>
    </comment>
    <comment ref="D8" authorId="0" shapeId="0" xr:uid="{00000000-0006-0000-0A00-000002000000}">
      <text>
        <r>
          <rPr>
            <sz val="9"/>
            <color indexed="81"/>
            <rFont val="Arial"/>
            <family val="2"/>
          </rPr>
          <t>Übertrag erfolgt aus Tabellenblatt Basisdaten</t>
        </r>
      </text>
    </comment>
    <comment ref="K8" authorId="0" shapeId="0" xr:uid="{00000000-0006-0000-0A00-000003000000}">
      <text>
        <r>
          <rPr>
            <sz val="9"/>
            <color indexed="81"/>
            <rFont val="Arial"/>
            <family val="2"/>
          </rPr>
          <t>Übertrag erfolgt aus Tabellenblatt Basisdaten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Florina Dudu</author>
    <author>OnkoZert - Roxana Rentea</author>
  </authors>
  <commentList>
    <comment ref="K9" authorId="0" shapeId="0" xr:uid="{00000000-0006-0000-0D00-000001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0" authorId="0" shapeId="0" xr:uid="{00000000-0006-0000-0D00-000002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1" authorId="0" shapeId="0" xr:uid="{00000000-0006-0000-0D00-000003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2" authorId="0" shapeId="0" xr:uid="{00000000-0006-0000-0D00-000004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3" authorId="0" shapeId="0" xr:uid="{00000000-0006-0000-0D00-000005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4" authorId="0" shapeId="0" xr:uid="{00000000-0006-0000-0D00-000006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5" authorId="0" shapeId="0" xr:uid="{00000000-0006-0000-0D00-000007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6" authorId="0" shapeId="0" xr:uid="{00000000-0006-0000-0D00-000008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7" authorId="0" shapeId="0" xr:uid="{00000000-0006-0000-0D00-000009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8" authorId="0" shapeId="0" xr:uid="{00000000-0006-0000-0D00-00000A000000}">
      <text>
        <r>
          <rPr>
            <sz val="9"/>
            <color indexed="81"/>
            <rFont val="Arial"/>
            <family val="2"/>
          </rPr>
          <t xml:space="preserve">Sollvorgabe nicht erfüllt wenn Tumorresektionen pro benanntem Operateur &lt; 15 
Sollvorgabe nicht erfüllt wenn Tumorresektionen pro benannter Vertretung &lt; 10 </t>
        </r>
      </text>
    </comment>
    <comment ref="K19" authorId="0" shapeId="0" xr:uid="{00000000-0006-0000-0D00-00000B000000}">
      <text>
        <r>
          <rPr>
            <sz val="9"/>
            <color indexed="81"/>
            <rFont val="Arial"/>
            <family val="2"/>
          </rPr>
          <t xml:space="preserve">Sollvorgabe nicht erfüllt wenn Tumorresektionen pro benanntem Operateur &lt; 15 
Sollvorgabe nicht erfüllt wenn Tumorresektionen pro benannter Vertretung &lt; 10 </t>
        </r>
      </text>
    </comment>
    <comment ref="K20" authorId="0" shapeId="0" xr:uid="{00000000-0006-0000-0D00-00000C000000}">
      <text>
        <r>
          <rPr>
            <sz val="9"/>
            <color indexed="81"/>
            <rFont val="Arial"/>
            <family val="2"/>
          </rPr>
          <t xml:space="preserve">Sollvorgabe nicht erfüllt wenn Tumorresektionen pro benanntem Operateur &lt; 15 
Sollvorgabe nicht erfüllt wenn Tumorresektionen pro benannter Vertretung &lt; 10 </t>
        </r>
      </text>
    </comment>
    <comment ref="K21" authorId="0" shapeId="0" xr:uid="{00000000-0006-0000-0D00-00000D000000}">
      <text>
        <r>
          <rPr>
            <sz val="9"/>
            <color indexed="81"/>
            <rFont val="Arial"/>
            <family val="2"/>
          </rPr>
          <t xml:space="preserve">Sollvorgabe nicht erfüllt wenn Tumorresektionen pro benanntem Operateur &lt; 15 
Sollvorgabe nicht erfüllt wenn Tumorresektionen pro benannter Vertretung &lt; 10 </t>
        </r>
      </text>
    </comment>
    <comment ref="K22" authorId="0" shapeId="0" xr:uid="{00000000-0006-0000-0D00-00000E000000}">
      <text>
        <r>
          <rPr>
            <sz val="9"/>
            <color indexed="81"/>
            <rFont val="Arial"/>
            <family val="2"/>
          </rPr>
          <t xml:space="preserve">Sollvorgabe nicht erfüllt wenn Tumorresektionen pro benanntem Operateur &lt; 15 
Sollvorgabe nicht erfüllt wenn Tumorresektionen pro benannter Vertretung &lt; 10 </t>
        </r>
      </text>
    </comment>
    <comment ref="M23" authorId="1" shapeId="0" xr:uid="{00000000-0006-0000-0D00-00000F000000}">
      <text>
        <r>
          <rPr>
            <sz val="9"/>
            <color indexed="81"/>
            <rFont val="Arial"/>
            <family val="2"/>
          </rPr>
          <t>Sollvorgabe nicht erfüllt wenn Gesamtzahl OPs Plastische Chirurgie (Rekonstruktion) Kooperationspartner &lt; 30</t>
        </r>
      </text>
    </comment>
    <comment ref="M26" authorId="1" shapeId="0" xr:uid="{00000000-0006-0000-0D00-000010000000}">
      <text>
        <r>
          <rPr>
            <sz val="9"/>
            <color indexed="81"/>
            <rFont val="Arial"/>
            <family val="2"/>
          </rPr>
          <t>Sollvorgabe nicht erfüllt wenn Gesamtzahl OPs Plastische Chirurgie (Rekonstruktion) Kooperationspartner &lt; 30</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<sst xmlns="http://schemas.openxmlformats.org/spreadsheetml/2006/main" count="1045" uniqueCount="798">
  <si>
    <t>Nicht gelistet</t>
  </si>
  <si>
    <t>-----</t>
  </si>
  <si>
    <t>Pflicht Berechnung</t>
  </si>
  <si>
    <t>I.O. (Plausibilität unklar)</t>
  </si>
  <si>
    <t>Summe</t>
  </si>
  <si>
    <t>Optional Berechnung</t>
  </si>
  <si>
    <t>optional - I.O.</t>
  </si>
  <si>
    <t>optional - I.O. (Plausibilität unklar)</t>
  </si>
  <si>
    <t>optional - Sollvorgabe nicht erfüllt</t>
  </si>
  <si>
    <t>optional - unvollständig</t>
  </si>
  <si>
    <t>optional - inkorrekt</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</si>
  <si>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</si>
  <si>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</si>
  <si>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</si>
  <si>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</si>
  <si>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</si>
  <si>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</si>
  <si>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</si>
  <si>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</si>
  <si>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</si>
  <si>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</si>
  <si>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</si>
  <si>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</si>
  <si>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Anzahl</t>
  </si>
  <si>
    <t>Nenner</t>
  </si>
  <si>
    <t>Datenqualität Kennzahlen</t>
  </si>
  <si>
    <t>Plausibel</t>
  </si>
  <si>
    <t>Fehlerhaft</t>
  </si>
  <si>
    <t>Kennzahldefinition</t>
  </si>
  <si>
    <t>Kennzahlenziel</t>
  </si>
  <si>
    <t>Zähler</t>
  </si>
  <si>
    <t>Grundgesamtheit 
(= Nenner)</t>
  </si>
  <si>
    <t>Ist-Wert</t>
  </si>
  <si>
    <t>Verifizierung Zentrum</t>
  </si>
  <si>
    <t>%</t>
  </si>
  <si>
    <t>siehe Sollvorgabe</t>
  </si>
  <si>
    <t>Nr</t>
  </si>
  <si>
    <t>Zaehler</t>
  </si>
  <si>
    <t>Quote</t>
  </si>
  <si>
    <t>vID</t>
  </si>
  <si>
    <t>ErlaeuterungDatendefizit</t>
  </si>
  <si>
    <t>EingeleiteteAktionen</t>
  </si>
  <si>
    <t>Aktionen</t>
  </si>
  <si>
    <t>Zähler / Anzahl</t>
  </si>
  <si>
    <t>≥ 95%</t>
  </si>
  <si>
    <t>Begründung / Ursache</t>
  </si>
  <si>
    <t>Eingeleitete / geplante Aktionen</t>
  </si>
  <si>
    <t>Ansprechpartner</t>
  </si>
  <si>
    <t>Bundesland / Land</t>
  </si>
  <si>
    <t>Daten-qualität</t>
  </si>
  <si>
    <t>Soll-vorgabe</t>
  </si>
  <si>
    <t>Plausi unklar</t>
  </si>
  <si>
    <t>Allgemeine Feststellungen</t>
  </si>
  <si>
    <t>Allgemeine Hinweise</t>
  </si>
  <si>
    <t>Allgemeine Abweichungen</t>
  </si>
  <si>
    <t>Bewertung Ausschuss</t>
  </si>
  <si>
    <t>Anmerkung OnkoZert</t>
  </si>
  <si>
    <t>Feststellung</t>
  </si>
  <si>
    <t>Hinweis</t>
  </si>
  <si>
    <t>Abweichung</t>
  </si>
  <si>
    <t>Alle KN leer:</t>
  </si>
  <si>
    <t>Für Übertragung in Datendefizite_KB:</t>
  </si>
  <si>
    <t xml:space="preserve">Datenqualität
</t>
  </si>
  <si>
    <t>Sollvorgabe</t>
  </si>
  <si>
    <t>Sollvorgabe nicht erfüllt</t>
  </si>
  <si>
    <t>Gesamt</t>
  </si>
  <si>
    <t>Reg.-Nr.</t>
  </si>
  <si>
    <t>Bundesland</t>
  </si>
  <si>
    <t>Tumordokumentationssystem</t>
  </si>
  <si>
    <t>Datenqualität</t>
  </si>
  <si>
    <t>FormularID</t>
  </si>
  <si>
    <t>Erstelldatum</t>
  </si>
  <si>
    <t>Plausibilität unklar</t>
  </si>
  <si>
    <t xml:space="preserve">Reg.-Nr. </t>
  </si>
  <si>
    <t>Erstzertifizierung</t>
  </si>
  <si>
    <t>I.O.</t>
  </si>
  <si>
    <t>Inkorrekt</t>
  </si>
  <si>
    <t>Unvollständig</t>
  </si>
  <si>
    <t>Kennzahlenjahr</t>
  </si>
  <si>
    <t>&gt;</t>
  </si>
  <si>
    <t>&lt;</t>
  </si>
  <si>
    <t>Datum Erstzertifizierung</t>
  </si>
  <si>
    <t>Zentrum</t>
  </si>
  <si>
    <t>Standort</t>
  </si>
  <si>
    <t>a)</t>
  </si>
  <si>
    <t>b)</t>
  </si>
  <si>
    <t>Einrichtung 1</t>
  </si>
  <si>
    <t>KN</t>
  </si>
  <si>
    <t>Primärfälle</t>
  </si>
  <si>
    <t>1.2.1</t>
  </si>
  <si>
    <t>1.7.4</t>
  </si>
  <si>
    <t>Primärfall</t>
  </si>
  <si>
    <t>Definitionen</t>
  </si>
  <si>
    <t>Zentrumsfälle</t>
  </si>
  <si>
    <t>1a)</t>
  </si>
  <si>
    <t>1b)</t>
  </si>
  <si>
    <t>1 a)</t>
  </si>
  <si>
    <t>1 b)</t>
  </si>
  <si>
    <t>Derzeit keine Vorgaben</t>
  </si>
  <si>
    <t>1.4.3</t>
  </si>
  <si>
    <t>Bearbeitungs-qualität</t>
  </si>
  <si>
    <t>Zentrumsfall</t>
  </si>
  <si>
    <t xml:space="preserve"> Zentrumsfälle</t>
  </si>
  <si>
    <t>IA</t>
  </si>
  <si>
    <t>IB</t>
  </si>
  <si>
    <t>IIIA</t>
  </si>
  <si>
    <t>IIIB</t>
  </si>
  <si>
    <t>IV</t>
  </si>
  <si>
    <t>M1</t>
  </si>
  <si>
    <t>operativ</t>
  </si>
  <si>
    <t>nicht operativ</t>
  </si>
  <si>
    <t>Zentrumsfälle gesamt</t>
  </si>
  <si>
    <t>Anzahl Primärfälle</t>
  </si>
  <si>
    <t>Anzahl Zentrumsfälle</t>
  </si>
  <si>
    <t>≥ 50</t>
  </si>
  <si>
    <t>1.2.2</t>
  </si>
  <si>
    <t>Prätherapeutische Tumorkonferenz</t>
  </si>
  <si>
    <t>Vorstellung postoperative Tumorkonferenz</t>
  </si>
  <si>
    <t>Beratung Sozialdienst</t>
  </si>
  <si>
    <t>1.5.3</t>
  </si>
  <si>
    <t>Adäquate Rate an Beratung durch Sozialdienst</t>
  </si>
  <si>
    <t>&lt; 40%</t>
  </si>
  <si>
    <t>Primärfälle 
(= Kennzahl 1a)</t>
  </si>
  <si>
    <t>Möglichst häufig R0-Exzision bei resektabler Erkrankung</t>
  </si>
  <si>
    <t>≥ 90%</t>
  </si>
  <si>
    <t>Prätherapeutische histologische Sicherung</t>
  </si>
  <si>
    <t>Möglichst häufig prätherapeutische histologische Diagnosesicherung</t>
  </si>
  <si>
    <t>Risikogerechte adjuvante Therapie GIST</t>
  </si>
  <si>
    <t>Möglichst häufig adäquate risikogerechte adjuvante Therapie</t>
  </si>
  <si>
    <t>≥ 85%</t>
  </si>
  <si>
    <t>Gesamt Primärfälle GIST</t>
  </si>
  <si>
    <t xml:space="preserve">Primärfälle GIST </t>
  </si>
  <si>
    <t>Gesamt Primärfälle WGT</t>
  </si>
  <si>
    <t>Gesamt Primärfälle WGT und GIST</t>
  </si>
  <si>
    <t>ICD-O Morphologie</t>
  </si>
  <si>
    <t>Histologische Gruppe</t>
  </si>
  <si>
    <t>Untergruppen</t>
  </si>
  <si>
    <t>Adipozytäre Tumoren</t>
  </si>
  <si>
    <t>8851/3</t>
  </si>
  <si>
    <t>Dedifferenziertes Liposarkom</t>
  </si>
  <si>
    <t>8858/3</t>
  </si>
  <si>
    <t>Myxoides Liposarkom</t>
  </si>
  <si>
    <t>8852/3</t>
  </si>
  <si>
    <t>Rundzelliges Liposarkom</t>
  </si>
  <si>
    <t>8853/3</t>
  </si>
  <si>
    <t>Pleomorphes Liposarkom</t>
  </si>
  <si>
    <t>8854/3</t>
  </si>
  <si>
    <t>Liposarkom, NOS</t>
  </si>
  <si>
    <t>8850/3</t>
  </si>
  <si>
    <t>8815/3</t>
  </si>
  <si>
    <t>Low grade myofibroblastisches Sarkom</t>
  </si>
  <si>
    <t>8825/3</t>
  </si>
  <si>
    <t>Low grade fibromyxoides Sarkom</t>
  </si>
  <si>
    <t>8840/3</t>
  </si>
  <si>
    <t>Sklerosierendes epitheloides Fibrosarkom</t>
  </si>
  <si>
    <t>8811/1</t>
  </si>
  <si>
    <t>Infantiles Fibrosarkom</t>
  </si>
  <si>
    <t>8814/3</t>
  </si>
  <si>
    <t>8810/3</t>
  </si>
  <si>
    <t>Myxofibrosarkom</t>
  </si>
  <si>
    <t>8811/3</t>
  </si>
  <si>
    <t>Fibrohistiozytäre Tumoren</t>
  </si>
  <si>
    <t>Tenosynovialer Riesenzelltumor, maligne</t>
  </si>
  <si>
    <t>9252/3</t>
  </si>
  <si>
    <t>Glattmuskuläre Tumoren</t>
  </si>
  <si>
    <t>Leiomyosarkom</t>
  </si>
  <si>
    <t>8890/3</t>
  </si>
  <si>
    <t>Perizytäre Tumoren</t>
  </si>
  <si>
    <t>Maligner Glomustumor</t>
  </si>
  <si>
    <t>8711/3</t>
  </si>
  <si>
    <t>Skelettmuskuläre Tumoren</t>
  </si>
  <si>
    <t>8910/3</t>
  </si>
  <si>
    <t>8912/3</t>
  </si>
  <si>
    <t>8920/3</t>
  </si>
  <si>
    <t>Pleomorphes Rhabdomyosarkom</t>
  </si>
  <si>
    <t>8901/3</t>
  </si>
  <si>
    <t>Vaskuläre Tumoren</t>
  </si>
  <si>
    <t>9135/1</t>
  </si>
  <si>
    <t>Epitheloides Hämangioendotheliom</t>
  </si>
  <si>
    <t>9133/3</t>
  </si>
  <si>
    <t>Gastrointestinale Stromatumoren</t>
  </si>
  <si>
    <t>Angiosarkom</t>
  </si>
  <si>
    <t>9120/3</t>
  </si>
  <si>
    <t>Stromasarkom o.n.A.</t>
  </si>
  <si>
    <t>8931/3</t>
  </si>
  <si>
    <t>Gastrointestinaler Stromatumor mit unsicherem malignem Potential</t>
  </si>
  <si>
    <t>8936/1</t>
  </si>
  <si>
    <t>8936/3</t>
  </si>
  <si>
    <t>Tumoren mit unsicherer Differenzierung</t>
  </si>
  <si>
    <t>Synovialsarkom</t>
  </si>
  <si>
    <t>9040/3</t>
  </si>
  <si>
    <t>Epitheloides Sarkom</t>
  </si>
  <si>
    <t>8804/3</t>
  </si>
  <si>
    <t>Alveoläres Weichteilsarkom</t>
  </si>
  <si>
    <t>9581/3</t>
  </si>
  <si>
    <t>Klarzellsarkom</t>
  </si>
  <si>
    <t>9044/3</t>
  </si>
  <si>
    <t>Extraskelettales myxoides Chondrosarkom</t>
  </si>
  <si>
    <t>9231/3</t>
  </si>
  <si>
    <t>9364/3</t>
  </si>
  <si>
    <t>9260/3</t>
  </si>
  <si>
    <t>Desmoplastisches klein-rundzelliges Sarkom (DSRCT)</t>
  </si>
  <si>
    <t>8806/3</t>
  </si>
  <si>
    <t>Extrarenaler Rhabdoidtumor</t>
  </si>
  <si>
    <t>8963/3</t>
  </si>
  <si>
    <t>Malignes Mesenchymom</t>
  </si>
  <si>
    <t>8990/3</t>
  </si>
  <si>
    <t>Intimasarkom</t>
  </si>
  <si>
    <t>8800/3</t>
  </si>
  <si>
    <t>Extraskelettales Osteosarkom</t>
  </si>
  <si>
    <t>9180/3</t>
  </si>
  <si>
    <t>Extraskelettales mesenchymales Chondrosarkom</t>
  </si>
  <si>
    <t>9240/3</t>
  </si>
  <si>
    <t>9540/3</t>
  </si>
  <si>
    <t>9542/3</t>
  </si>
  <si>
    <t>Maligner Triton-Tumor</t>
  </si>
  <si>
    <t>9561/3</t>
  </si>
  <si>
    <t>Maligner Granularzelltumor</t>
  </si>
  <si>
    <t>9580/3</t>
  </si>
  <si>
    <t>Undifferenziertes Spindelzellsarkom</t>
  </si>
  <si>
    <t>8801/3</t>
  </si>
  <si>
    <t>Undifferenziertes pleomorphes Sarkom</t>
  </si>
  <si>
    <t>8802/3</t>
  </si>
  <si>
    <t>Undifferenziertes rundzelliges Sarkom</t>
  </si>
  <si>
    <t>8803/3</t>
  </si>
  <si>
    <t>Undifferenziertes epitheloidzelliges Sarkom</t>
  </si>
  <si>
    <t>Undifferenziertes Sarkom, NOS</t>
  </si>
  <si>
    <t>8805/3</t>
  </si>
  <si>
    <t>Uterine Sarkome</t>
  </si>
  <si>
    <t>Low grade endometriales Stromasarkom</t>
  </si>
  <si>
    <t>High grade endometriales Stromasarkom</t>
  </si>
  <si>
    <t>8930/3</t>
  </si>
  <si>
    <t>Uterines Leiomyosarkom</t>
  </si>
  <si>
    <t>Epitheloides Leiomyosarkom</t>
  </si>
  <si>
    <t>Myxoides Leiomyosarkom</t>
  </si>
  <si>
    <t>8891/3</t>
  </si>
  <si>
    <t>Uterines Rhabdomyosarkom</t>
  </si>
  <si>
    <t>8896/3</t>
  </si>
  <si>
    <t>Uterines malignes PECom</t>
  </si>
  <si>
    <t>8900/3</t>
  </si>
  <si>
    <t>8714/3</t>
  </si>
  <si>
    <t>Bearbeitungshinweise:</t>
  </si>
  <si>
    <t>davon</t>
  </si>
  <si>
    <t>Erläuterungen zu den Basisdaten</t>
  </si>
  <si>
    <t>Erläuterungen</t>
  </si>
  <si>
    <t>Variante</t>
  </si>
  <si>
    <t>Maligner peripherer Nervenscheidentumor</t>
  </si>
  <si>
    <t>Epitheloider maligner peripherer Nervenscheidentumor</t>
  </si>
  <si>
    <t>Tumordokumentation</t>
  </si>
  <si>
    <t>Eigenentwicklung (MS Excel, MS Access etc.)</t>
  </si>
  <si>
    <t>Achieva</t>
  </si>
  <si>
    <t>Achiever Medical System</t>
  </si>
  <si>
    <t>ambucare</t>
  </si>
  <si>
    <t>c37.CancerCenter</t>
  </si>
  <si>
    <t>CARAT</t>
  </si>
  <si>
    <t>CREDOS</t>
  </si>
  <si>
    <t>em.net</t>
  </si>
  <si>
    <t>FileTuDo</t>
  </si>
  <si>
    <t>GTDS</t>
  </si>
  <si>
    <t>Heartsoft Tumordatenbank</t>
  </si>
  <si>
    <t>H.I.T.</t>
  </si>
  <si>
    <t>IndivuNET</t>
  </si>
  <si>
    <t>ixserv.4</t>
  </si>
  <si>
    <t>KIS-Erweiterung</t>
  </si>
  <si>
    <t>KRAZTUR</t>
  </si>
  <si>
    <t>KR7</t>
  </si>
  <si>
    <t>Medbrix</t>
  </si>
  <si>
    <t>MR-TU-DO</t>
  </si>
  <si>
    <t>NUK</t>
  </si>
  <si>
    <t>ORBIS-ODOK</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</si>
  <si>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</si>
  <si>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</si>
  <si>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</si>
  <si>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</si>
  <si>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</si>
  <si>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</si>
  <si>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</si>
  <si>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</si>
  <si>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</si>
  <si>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</si>
  <si>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</si>
  <si>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</si>
  <si>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</si>
  <si>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</si>
  <si>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Unbekannt</t>
  </si>
  <si>
    <t>II</t>
  </si>
  <si>
    <r>
      <t xml:space="preserve">Primärfälle Weichgewebetumoren (WGT) 
</t>
    </r>
    <r>
      <rPr>
        <sz val="9"/>
        <color theme="1"/>
        <rFont val="Arial"/>
        <family val="2"/>
      </rPr>
      <t>(</t>
    </r>
    <r>
      <rPr>
        <u/>
        <sz val="9"/>
        <color theme="1"/>
        <rFont val="Arial"/>
        <family val="2"/>
      </rPr>
      <t>ohne</t>
    </r>
    <r>
      <rPr>
        <sz val="9"/>
        <color theme="1"/>
        <rFont val="Arial"/>
        <family val="2"/>
      </rPr>
      <t xml:space="preserve"> Knochentumoren) 
Def. gemäß EB 1.2.1 </t>
    </r>
  </si>
  <si>
    <t>Abbildung des Netzwerkes chirurgischer Kooperationspartner</t>
  </si>
  <si>
    <t>Operateure</t>
  </si>
  <si>
    <t>Fachdisziplin</t>
  </si>
  <si>
    <t>Name Kooperationspartner</t>
  </si>
  <si>
    <t>Viszeralchirurgie</t>
  </si>
  <si>
    <t>Plastische Chirurgie</t>
  </si>
  <si>
    <r>
      <t xml:space="preserve">WGT (ohne GIST) operativ </t>
    </r>
    <r>
      <rPr>
        <vertAlign val="superscript"/>
        <sz val="9"/>
        <color theme="1"/>
        <rFont val="Arial"/>
        <family val="2"/>
      </rPr>
      <t>1)</t>
    </r>
  </si>
  <si>
    <r>
      <t xml:space="preserve">WGT (ohne GIST) nicht operativ </t>
    </r>
    <r>
      <rPr>
        <vertAlign val="superscript"/>
        <sz val="9"/>
        <color theme="1"/>
        <rFont val="Arial"/>
        <family val="2"/>
      </rPr>
      <t>1)</t>
    </r>
  </si>
  <si>
    <r>
      <t xml:space="preserve">Sonstige WGT (ohne GIST) </t>
    </r>
    <r>
      <rPr>
        <vertAlign val="superscript"/>
        <sz val="9"/>
        <color theme="1"/>
        <rFont val="Arial"/>
        <family val="2"/>
      </rPr>
      <t xml:space="preserve">2) </t>
    </r>
    <r>
      <rPr>
        <sz val="9"/>
        <color theme="1"/>
        <rFont val="Arial"/>
        <family val="2"/>
      </rPr>
      <t>operativ</t>
    </r>
  </si>
  <si>
    <r>
      <t xml:space="preserve">Sonstige WGT (ohne GIST) </t>
    </r>
    <r>
      <rPr>
        <vertAlign val="superscript"/>
        <sz val="9"/>
        <color theme="1"/>
        <rFont val="Arial"/>
        <family val="2"/>
      </rPr>
      <t xml:space="preserve">2) </t>
    </r>
    <r>
      <rPr>
        <sz val="9"/>
        <color theme="1"/>
        <rFont val="Arial"/>
        <family val="2"/>
      </rPr>
      <t>nicht</t>
    </r>
    <r>
      <rPr>
        <vertAlign val="superscript"/>
        <sz val="9"/>
        <color theme="1"/>
        <rFont val="Arial"/>
        <family val="2"/>
      </rPr>
      <t xml:space="preserve"> </t>
    </r>
    <r>
      <rPr>
        <sz val="9"/>
        <color theme="1"/>
        <rFont val="Arial"/>
        <family val="2"/>
      </rPr>
      <t>operativ</t>
    </r>
  </si>
  <si>
    <r>
      <t xml:space="preserve">Ausschließlich im Sarkomzentrum gezählt </t>
    </r>
    <r>
      <rPr>
        <vertAlign val="superscript"/>
        <sz val="9"/>
        <color theme="1"/>
        <rFont val="Arial"/>
        <family val="2"/>
      </rPr>
      <t>4)</t>
    </r>
  </si>
  <si>
    <r>
      <t xml:space="preserve">Niedriges Risiko </t>
    </r>
    <r>
      <rPr>
        <vertAlign val="superscript"/>
        <sz val="9"/>
        <color theme="1"/>
        <rFont val="Arial"/>
        <family val="2"/>
      </rPr>
      <t>3)</t>
    </r>
  </si>
  <si>
    <r>
      <t xml:space="preserve">Hohes Risiko </t>
    </r>
    <r>
      <rPr>
        <vertAlign val="superscript"/>
        <sz val="9"/>
        <color theme="1"/>
        <rFont val="Arial"/>
        <family val="2"/>
      </rPr>
      <t>3)</t>
    </r>
  </si>
  <si>
    <r>
      <t xml:space="preserve">Primärfall und Primärfall </t>
    </r>
    <r>
      <rPr>
        <u/>
        <sz val="9"/>
        <color theme="1"/>
        <rFont val="Arial"/>
        <family val="2"/>
      </rPr>
      <t>im gleichen Kennzahlenjahr</t>
    </r>
  </si>
  <si>
    <r>
      <rPr>
        <b/>
        <sz val="9"/>
        <color rgb="FF0000CC"/>
        <rFont val="Arial"/>
        <family val="2"/>
      </rPr>
      <t>2 Zentrumsfälle</t>
    </r>
    <r>
      <rPr>
        <sz val="9"/>
        <color theme="1"/>
        <rFont val="Arial"/>
        <family val="2"/>
      </rPr>
      <t xml:space="preserve"> in dem Jahr mit Erstdiagnose des Primärfalls und des Rezidivs.</t>
    </r>
  </si>
  <si>
    <r>
      <rPr>
        <b/>
        <sz val="9"/>
        <color rgb="FF0000CC"/>
        <rFont val="Arial"/>
        <family val="2"/>
      </rPr>
      <t>2 Zentrumsfälle</t>
    </r>
    <r>
      <rPr>
        <sz val="9"/>
        <color theme="1"/>
        <rFont val="Arial"/>
        <family val="2"/>
      </rPr>
      <t xml:space="preserve"> in dem Jahr mit Erstdiagnose des Primärfalls und der sek. Fernmetastase.</t>
    </r>
  </si>
  <si>
    <r>
      <rPr>
        <b/>
        <sz val="9"/>
        <color rgb="FF0000CC"/>
        <rFont val="Arial"/>
        <family val="2"/>
      </rPr>
      <t>1 Zentrumsfall</t>
    </r>
    <r>
      <rPr>
        <sz val="9"/>
        <color theme="1"/>
        <rFont val="Arial"/>
        <family val="2"/>
      </rPr>
      <t xml:space="preserve"> in dem Jahr mit Erstdiagnose der Rezidive.</t>
    </r>
  </si>
  <si>
    <r>
      <rPr>
        <b/>
        <sz val="9"/>
        <color rgb="FF0000CC"/>
        <rFont val="Arial"/>
        <family val="2"/>
      </rPr>
      <t>2 Zentrumsfälle</t>
    </r>
    <r>
      <rPr>
        <sz val="9"/>
        <color theme="1"/>
        <rFont val="Arial"/>
        <family val="2"/>
      </rPr>
      <t xml:space="preserve"> in dem Jahr mit Erstdiagnose des Rezidivs und der Fernmetastase.</t>
    </r>
  </si>
  <si>
    <r>
      <rPr>
        <b/>
        <sz val="9"/>
        <color rgb="FF0000CC"/>
        <rFont val="Arial"/>
        <family val="2"/>
      </rPr>
      <t>1 Zentrumsfall</t>
    </r>
    <r>
      <rPr>
        <sz val="9"/>
        <color theme="1"/>
        <rFont val="Arial"/>
        <family val="2"/>
      </rPr>
      <t xml:space="preserve"> in dem Jahr mit Erstdiagnose der Fernmetastase.</t>
    </r>
  </si>
  <si>
    <r>
      <rPr>
        <b/>
        <sz val="9"/>
        <color rgb="FF0000CC"/>
        <rFont val="Arial"/>
        <family val="2"/>
      </rPr>
      <t>2 Zentrumsfälle</t>
    </r>
    <r>
      <rPr>
        <sz val="9"/>
        <color theme="1"/>
        <rFont val="Arial"/>
        <family val="2"/>
      </rPr>
      <t>, 1 Zentrumsfall in dem Jahr der Erstdiagnose der Fernmetastase und 1 Zentrumsfall in dem Jahr des Wiederauftretens.</t>
    </r>
  </si>
  <si>
    <r>
      <t>≥</t>
    </r>
    <r>
      <rPr>
        <sz val="8"/>
        <rFont val="Arial"/>
        <family val="2"/>
      </rPr>
      <t xml:space="preserve"> 5</t>
    </r>
    <r>
      <rPr>
        <sz val="8"/>
        <color theme="1"/>
        <rFont val="Arial"/>
        <family val="2"/>
      </rPr>
      <t>%</t>
    </r>
  </si>
  <si>
    <t>Kennzahlenbogen Sarkome</t>
  </si>
  <si>
    <t>R0-Resektion</t>
  </si>
  <si>
    <t>&lt; 80%</t>
  </si>
  <si>
    <t>Operative Primärfälle GIST mit hohem Risiko</t>
  </si>
  <si>
    <t>Basisdaten Sarkome</t>
  </si>
  <si>
    <t>Kennzahlenbogen - Analyseprotokoll Datendefizite Sarkome</t>
  </si>
  <si>
    <r>
      <t xml:space="preserve">Primärfälle verschiedener Gruppen zählen als separater Zentrumsfall. Beispiele: </t>
    </r>
    <r>
      <rPr>
        <b/>
        <sz val="9"/>
        <color rgb="FF0000CC"/>
        <rFont val="Arial"/>
        <family val="2"/>
      </rPr>
      <t>2 Zentrumsfälle wenn 1 WGT und 1 GIST. 3 Zentrumsfälle wenn 1 WGT und 1 GIST und 1 Knochentumor.</t>
    </r>
    <r>
      <rPr>
        <sz val="9"/>
        <color theme="1"/>
        <rFont val="Arial"/>
        <family val="2"/>
      </rPr>
      <t xml:space="preserve"> Bei synchronem Auftreten ist das höchste Tumorstadium einzutragen. Mehrere Primärfälle der gleichen Gruppe (</t>
    </r>
    <r>
      <rPr>
        <sz val="9"/>
        <color rgb="FF0000CC"/>
        <rFont val="Arial"/>
        <family val="2"/>
      </rPr>
      <t>WGT und WGT</t>
    </r>
    <r>
      <rPr>
        <sz val="9"/>
        <color theme="1"/>
        <rFont val="Arial"/>
        <family val="2"/>
      </rPr>
      <t xml:space="preserve"> oder </t>
    </r>
    <r>
      <rPr>
        <sz val="9"/>
        <color rgb="FF0000CC"/>
        <rFont val="Arial"/>
        <family val="2"/>
      </rPr>
      <t xml:space="preserve">GIST und GIST </t>
    </r>
    <r>
      <rPr>
        <sz val="9"/>
        <rFont val="Arial"/>
        <family val="2"/>
      </rPr>
      <t>oder</t>
    </r>
    <r>
      <rPr>
        <sz val="9"/>
        <color rgb="FF0000CC"/>
        <rFont val="Arial"/>
        <family val="2"/>
      </rPr>
      <t xml:space="preserve"> Knochentumor und Knochentumor</t>
    </r>
    <r>
      <rPr>
        <sz val="9"/>
        <color theme="1"/>
        <rFont val="Arial"/>
        <family val="2"/>
      </rPr>
      <t xml:space="preserve">) im gleichen Kennzahlenjahr: </t>
    </r>
    <r>
      <rPr>
        <sz val="9"/>
        <color rgb="FF0000CC"/>
        <rFont val="Arial"/>
        <family val="2"/>
      </rPr>
      <t>1 Zentrumsfall</t>
    </r>
    <r>
      <rPr>
        <sz val="9"/>
        <color theme="1"/>
        <rFont val="Arial"/>
        <family val="2"/>
      </rPr>
      <t>.</t>
    </r>
  </si>
  <si>
    <t>Fälle innerhalb derselben Gruppe (WGT/GIST/Knochen)</t>
  </si>
  <si>
    <r>
      <t xml:space="preserve">Primärfall und Rezidiv </t>
    </r>
    <r>
      <rPr>
        <u/>
        <sz val="9"/>
        <color theme="1"/>
        <rFont val="Arial"/>
        <family val="2"/>
      </rPr>
      <t>im gleichen Kennzahlenjahr</t>
    </r>
  </si>
  <si>
    <r>
      <t xml:space="preserve">Primärfall und sek. Fernmetastase </t>
    </r>
    <r>
      <rPr>
        <u/>
        <sz val="9"/>
        <color theme="1"/>
        <rFont val="Arial"/>
        <family val="2"/>
      </rPr>
      <t>im gleichen Kennzahlenjahr</t>
    </r>
  </si>
  <si>
    <r>
      <t xml:space="preserve">Rezidiv und Rezidiv </t>
    </r>
    <r>
      <rPr>
        <u/>
        <sz val="9"/>
        <color theme="1"/>
        <rFont val="Arial"/>
        <family val="2"/>
      </rPr>
      <t>im gleichen Kennzahlenjahr</t>
    </r>
  </si>
  <si>
    <r>
      <t xml:space="preserve">Rezidiv und Fernmetastase </t>
    </r>
    <r>
      <rPr>
        <u/>
        <sz val="9"/>
        <color theme="1"/>
        <rFont val="Arial"/>
        <family val="2"/>
      </rPr>
      <t>im gleichen Kennzahlenjahr</t>
    </r>
  </si>
  <si>
    <r>
      <t xml:space="preserve">Fernmetastase und Fernmetastase </t>
    </r>
    <r>
      <rPr>
        <u/>
        <sz val="9"/>
        <color theme="1"/>
        <rFont val="Arial"/>
        <family val="2"/>
      </rPr>
      <t>im gleichen Kennzahlenjahr</t>
    </r>
  </si>
  <si>
    <r>
      <t xml:space="preserve">Fernmetastase mit Progress </t>
    </r>
    <r>
      <rPr>
        <u/>
        <sz val="9"/>
        <color theme="1"/>
        <rFont val="Arial"/>
        <family val="2"/>
      </rPr>
      <t>in verschiedenen Kennzahlenjahren</t>
    </r>
  </si>
  <si>
    <r>
      <t xml:space="preserve">Fernmetastase mit kompl. Remission und Wiederauftreten </t>
    </r>
    <r>
      <rPr>
        <u/>
        <sz val="9"/>
        <color theme="1"/>
        <rFont val="Arial"/>
        <family val="2"/>
      </rPr>
      <t>in verschiedenen Kennzahlenjahren</t>
    </r>
  </si>
  <si>
    <t xml:space="preserve">   operativ</t>
  </si>
  <si>
    <t xml:space="preserve">   nicht operativ</t>
  </si>
  <si>
    <t xml:space="preserve">   Gesamt Primärfälle Knochentumoren</t>
  </si>
  <si>
    <r>
      <t xml:space="preserve">Primärfälle Knochentumoren </t>
    </r>
    <r>
      <rPr>
        <b/>
        <vertAlign val="superscript"/>
        <sz val="9"/>
        <rFont val="Arial"/>
        <family val="2"/>
      </rPr>
      <t>6)</t>
    </r>
  </si>
  <si>
    <r>
      <t xml:space="preserve">Ausschließlich im Sarkomzentrum gezählt </t>
    </r>
    <r>
      <rPr>
        <vertAlign val="superscript"/>
        <sz val="9"/>
        <rFont val="Arial"/>
        <family val="2"/>
      </rPr>
      <t>4)</t>
    </r>
  </si>
  <si>
    <t>Atypischer lipomatöser Tumor/</t>
  </si>
  <si>
    <t>hoch differenziertes Liposarkom</t>
  </si>
  <si>
    <t>Entdifferenziertes Liposarkom</t>
  </si>
  <si>
    <t>Entzündliches Liposarkom</t>
  </si>
  <si>
    <t>Differenziertes Liposarkom</t>
  </si>
  <si>
    <t>Lipomartiges Liposarkom</t>
  </si>
  <si>
    <t>Fibroblastische/ myofibroblastische Tumoren</t>
  </si>
  <si>
    <t>maligne</t>
  </si>
  <si>
    <t>Myxosarkom</t>
  </si>
  <si>
    <t>Fibromyxosarkom</t>
  </si>
  <si>
    <t>myxoinflammatorischer fibroblastischer Tumor</t>
  </si>
  <si>
    <t xml:space="preserve">Adultes Fibrosarkom </t>
  </si>
  <si>
    <t>Fibrosarkom o.n.A.</t>
  </si>
  <si>
    <t>Maligner Riesenzelltumor der Sehnenscheide</t>
  </si>
  <si>
    <t>Maligner tendosynovialer Riesenzelltumor</t>
  </si>
  <si>
    <t>Riesenzelltumor der Weichteile o.n.A.</t>
  </si>
  <si>
    <t>Malignes fibröses Histiozytom</t>
  </si>
  <si>
    <t>8830/3</t>
  </si>
  <si>
    <t>Leiomyosarkom o.n.A.</t>
  </si>
  <si>
    <t>Embryonales Rhabdomyosarkom</t>
  </si>
  <si>
    <t>(inkl. botryoid, anaplastisch)</t>
  </si>
  <si>
    <t>Alveoläres Rhabdomyosarkom</t>
  </si>
  <si>
    <t>(auch solide, anaplastisch)</t>
  </si>
  <si>
    <t>Adultes pleomorphes Rhabdomyosarkom/ Pleomorphes Rhabdomyosarkom o.n.A.</t>
  </si>
  <si>
    <t>Hämangiodotheliom o.n.A.</t>
  </si>
  <si>
    <t>Kaposiformes Hämangioendotheliom</t>
  </si>
  <si>
    <t>Angioendotheliom</t>
  </si>
  <si>
    <t xml:space="preserve">Maligner gastrointestinaler Stromatumor </t>
  </si>
  <si>
    <t>Myoepitheliales Karzinom</t>
  </si>
  <si>
    <t>8982/3</t>
  </si>
  <si>
    <t>Malignes Myoepitheliom</t>
  </si>
  <si>
    <t>8940/3</t>
  </si>
  <si>
    <t>Gemischter Tumor maligne</t>
  </si>
  <si>
    <t>Maligner Mischtumor o.n.A.</t>
  </si>
  <si>
    <t>Spindelzellig</t>
  </si>
  <si>
    <t>9041/3</t>
  </si>
  <si>
    <t>biphasisch</t>
  </si>
  <si>
    <t>9043/3</t>
  </si>
  <si>
    <t>Klarzellsarkom o.n.A./</t>
  </si>
  <si>
    <t>Klarzellsarkom der Sehnen und Aponeurosen/</t>
  </si>
  <si>
    <t>Malignes Weichteilmelanom</t>
  </si>
  <si>
    <t>Myxoides Chondrosarkom</t>
  </si>
  <si>
    <t>Desmoplastischer kleinzelliger Tumor</t>
  </si>
  <si>
    <t>Maligner Rhabdoidtumor</t>
  </si>
  <si>
    <t>Rhabdoid-Sarkom</t>
  </si>
  <si>
    <t>Rhabdoidtumor o.n.A.</t>
  </si>
  <si>
    <t>[neuer WHO Code für maligne PECome]</t>
  </si>
  <si>
    <t>[8714/3]</t>
  </si>
  <si>
    <t>Sarkom o.n.A.</t>
  </si>
  <si>
    <t>Maligner mesenchymaler Tumor</t>
  </si>
  <si>
    <t>Maligner Weichteiltumor</t>
  </si>
  <si>
    <t>Weichteilsarkom</t>
  </si>
  <si>
    <t>[neuer WHO-Code]</t>
  </si>
  <si>
    <t>[9137/3]</t>
  </si>
  <si>
    <t>Mesenchymales Chondrosarkom</t>
  </si>
  <si>
    <t>Nervenscheidentu-moren</t>
  </si>
  <si>
    <t>Maligner peripherer Nervenscheidentumor mit rhabdomyoblastischer Differenzierung</t>
  </si>
  <si>
    <t>Malignes Schwannom mit rhabdomyoblastischer Differenzierung/</t>
  </si>
  <si>
    <t>MPNST mit rhabdomyoblastischer Differenzierung</t>
  </si>
  <si>
    <t>Undifferenzierte/ unklassifizierbare Sarkome</t>
  </si>
  <si>
    <t>Spindelzellsarkom</t>
  </si>
  <si>
    <t>Undifferenziertes Sarkom</t>
  </si>
  <si>
    <t>Adamantinom</t>
  </si>
  <si>
    <t>9261/3</t>
  </si>
  <si>
    <t>Hochmalignes Stromasarkom des Endometriums</t>
  </si>
  <si>
    <t>Stromasarkom des Endometriums o.n.A.</t>
  </si>
  <si>
    <t>Niedrig malignes Stromasarkom des Endometriums</t>
  </si>
  <si>
    <t>Undifferenziertes uterines Sarkom</t>
  </si>
  <si>
    <t>Endometriumsarkom o.n.A.</t>
  </si>
  <si>
    <t>Rhabdomyosarkom o.n.A. /Rhabdomyosarkom</t>
  </si>
  <si>
    <t>Knochentumoren</t>
  </si>
  <si>
    <t>Chondrogene Tumoren</t>
  </si>
  <si>
    <t>9220/3</t>
  </si>
  <si>
    <t>Dedifferenziertes Chondrosarkom</t>
  </si>
  <si>
    <t>9243/3</t>
  </si>
  <si>
    <t>Klarzellchondrosarkom</t>
  </si>
  <si>
    <t>9242/3</t>
  </si>
  <si>
    <t>Osteogene Tumoren</t>
  </si>
  <si>
    <t>Osteosarkom</t>
  </si>
  <si>
    <t>Osteosarkom o.n.A</t>
  </si>
  <si>
    <t>Osteogenes Sarkom o.n.A.</t>
  </si>
  <si>
    <t>Konventionell</t>
  </si>
  <si>
    <t>Osteoblastisches Sarkom o.n.A</t>
  </si>
  <si>
    <t>chondroblastisch</t>
  </si>
  <si>
    <t>9181/3</t>
  </si>
  <si>
    <t>Osteoblastisches Sarkom</t>
  </si>
  <si>
    <t>osteoblastisch</t>
  </si>
  <si>
    <t>Low grade zentral</t>
  </si>
  <si>
    <t>9187/3</t>
  </si>
  <si>
    <t>Sekundär</t>
  </si>
  <si>
    <t>9184/3</t>
  </si>
  <si>
    <t>Parostal</t>
  </si>
  <si>
    <t>9192/3</t>
  </si>
  <si>
    <t>Periostal</t>
  </si>
  <si>
    <t>9193/3</t>
  </si>
  <si>
    <t>High grade oberflächlich</t>
  </si>
  <si>
    <t>9194/3</t>
  </si>
  <si>
    <t>Fibrogene Tumoren</t>
  </si>
  <si>
    <t>Fibrosarkom des Knochens</t>
  </si>
  <si>
    <t>Riesenzelltumoren</t>
  </si>
  <si>
    <t>Riesenzelltumor des Knochens</t>
  </si>
  <si>
    <t>9250/1</t>
  </si>
  <si>
    <t>Maligner Riesenzelltumor</t>
  </si>
  <si>
    <t>9250/3</t>
  </si>
  <si>
    <t>Notochordale Tumoren</t>
  </si>
  <si>
    <t>Chordom</t>
  </si>
  <si>
    <t>9370/3</t>
  </si>
  <si>
    <t>Malignes Chordom</t>
  </si>
  <si>
    <t>Epitheloides malignes Hämangioendotheliom/</t>
  </si>
  <si>
    <t>Intravaskulärer alveolärer Bronchialtumor</t>
  </si>
  <si>
    <t>Myogene Tumoren</t>
  </si>
  <si>
    <t>Lipogene Tumoren</t>
  </si>
  <si>
    <t>Liposarkom des Knochens</t>
  </si>
  <si>
    <t>Sonstige Tumoren</t>
  </si>
  <si>
    <t>Undifferenziertes high-grade pleomorphes Sarkom</t>
  </si>
  <si>
    <t>8850/1</t>
  </si>
  <si>
    <t>keine spezifische Ziffer</t>
  </si>
  <si>
    <t>Sklerosiertes Liposarkom</t>
  </si>
  <si>
    <t>Ewing-Sarkom/PNET</t>
  </si>
  <si>
    <t>Chondrosarkom Grad 1</t>
  </si>
  <si>
    <r>
      <rPr>
        <sz val="9"/>
        <rFont val="Arial"/>
        <family val="2"/>
      </rPr>
      <t>Chondrosarkom</t>
    </r>
    <r>
      <rPr>
        <sz val="9"/>
        <color rgb="FFFF0000"/>
        <rFont val="Arial"/>
        <family val="2"/>
      </rPr>
      <t xml:space="preserve"> </t>
    </r>
    <r>
      <rPr>
        <sz val="9"/>
        <rFont val="Arial"/>
        <family val="2"/>
      </rPr>
      <t>Grad 2 und 3</t>
    </r>
  </si>
  <si>
    <t>Berlin</t>
  </si>
  <si>
    <t>Bayern</t>
  </si>
  <si>
    <t>Land</t>
  </si>
  <si>
    <t>Deutschland</t>
  </si>
  <si>
    <r>
      <t xml:space="preserve">Auch im kooperierenden Organkrebszentrum gezählt </t>
    </r>
    <r>
      <rPr>
        <vertAlign val="superscript"/>
        <sz val="9"/>
        <color theme="1"/>
        <rFont val="Arial"/>
        <family val="2"/>
      </rPr>
      <t>5)</t>
    </r>
  </si>
  <si>
    <r>
      <t xml:space="preserve">Auch im kooperierenden Organkrebszentrum gezählt </t>
    </r>
    <r>
      <rPr>
        <vertAlign val="superscript"/>
        <sz val="9"/>
        <rFont val="Arial"/>
        <family val="2"/>
      </rPr>
      <t>5)</t>
    </r>
  </si>
  <si>
    <t>Nordrhein-Westfalen</t>
  </si>
  <si>
    <t>Sarkomzentrum am Westdeutschen Tumorzentrum – Universitätsmedizin Essen</t>
  </si>
  <si>
    <t>Universitätsklinikum Essen</t>
  </si>
  <si>
    <t>Klinikum rechts der Isar der Technischen Universität München</t>
  </si>
  <si>
    <t>Sarkomzentrum Klinikum Frankfurt Höchst</t>
  </si>
  <si>
    <t>Klinikum Frankfurt Höchst</t>
  </si>
  <si>
    <t>Hessen</t>
  </si>
  <si>
    <t>Adjumed</t>
  </si>
  <si>
    <t>CaOnkoDok (Eigenentwicklung)</t>
  </si>
  <si>
    <t>Clinic WinData</t>
  </si>
  <si>
    <t>Eigenentwicklung auf Basis medico (Cerner)</t>
  </si>
  <si>
    <t>MADOS 4</t>
  </si>
  <si>
    <t>Kolorekt</t>
  </si>
  <si>
    <t>KoReDos</t>
  </si>
  <si>
    <t>MaDoS</t>
  </si>
  <si>
    <t>ODSeasy / ODSeasyNet</t>
  </si>
  <si>
    <t>MIQ-KRCA</t>
  </si>
  <si>
    <t>Tumorregister München (TRM)</t>
  </si>
  <si>
    <t>Qualitätssicherung Kolorektalkarzinom</t>
  </si>
  <si>
    <t>StuDoQ</t>
  </si>
  <si>
    <t>WDC-Kolonakte</t>
  </si>
  <si>
    <t>Sarkom Zentrum Mannheim</t>
  </si>
  <si>
    <t>Universitätsmedizin Mannheim (UMM)</t>
  </si>
  <si>
    <t>Baden-Württemberg</t>
  </si>
  <si>
    <t>Weichgewebetumoren</t>
  </si>
  <si>
    <r>
      <t>Zentrumsfäl</t>
    </r>
    <r>
      <rPr>
        <b/>
        <sz val="13"/>
        <rFont val="Arial"/>
        <family val="2"/>
      </rPr>
      <t>le Sarkome</t>
    </r>
  </si>
  <si>
    <t>Zentrales Osteosarkom</t>
  </si>
  <si>
    <t>9186/3</t>
  </si>
  <si>
    <t>Zentrumsfälle des Nenners, die stationär oder ambulant durch den Sozialdienst beraten wurden</t>
  </si>
  <si>
    <t>Primärfälle des Nenners, die eine Bestrahlung erhalten haben</t>
  </si>
  <si>
    <t>Primärfälle des Nenners mit prätherapeutischer histologischer Sicherung (Stanzbiopsie oder CT-gesteuerte Biopsie oder Inzisionsbiopsie)</t>
  </si>
  <si>
    <t>Primärfälle des Nenners, bei denen eine risikogerechte adjuvante Therapie mit Imatinib eingeleitet wurde</t>
  </si>
  <si>
    <t>SHGHoncoDoc</t>
  </si>
  <si>
    <t>UKM Sarkomzentrum</t>
  </si>
  <si>
    <t>Universitätsklinikum Münster</t>
  </si>
  <si>
    <t>Sarkomzentrum im CIO Köln</t>
  </si>
  <si>
    <t>Centrum für Integrierte Onkologie Aachen Bonn Köln Düsseldorf im Universitätsklinikum Köln</t>
  </si>
  <si>
    <t>Anmerkung:</t>
  </si>
  <si>
    <t>Ausnahme (Plausibilität unklar)</t>
  </si>
  <si>
    <t>Ausnahme</t>
  </si>
  <si>
    <r>
      <t xml:space="preserve">Kein/ sehr niedriges Risiko </t>
    </r>
    <r>
      <rPr>
        <vertAlign val="superscript"/>
        <sz val="9"/>
        <color theme="1"/>
        <rFont val="Arial"/>
        <family val="2"/>
      </rPr>
      <t>3)</t>
    </r>
  </si>
  <si>
    <r>
      <t xml:space="preserve">Mittleres Risiko </t>
    </r>
    <r>
      <rPr>
        <vertAlign val="superscript"/>
        <sz val="9"/>
        <color theme="1"/>
        <rFont val="Arial"/>
        <family val="2"/>
      </rPr>
      <t>3)</t>
    </r>
  </si>
  <si>
    <r>
      <t xml:space="preserve">Morphologie-Code </t>
    </r>
    <r>
      <rPr>
        <b/>
        <vertAlign val="superscript"/>
        <sz val="10"/>
        <rFont val="Arial"/>
        <family val="2"/>
      </rPr>
      <t>1)</t>
    </r>
  </si>
  <si>
    <r>
      <t xml:space="preserve">Alternative Bezeichnung </t>
    </r>
    <r>
      <rPr>
        <b/>
        <vertAlign val="superscript"/>
        <sz val="10"/>
        <rFont val="Arial"/>
        <family val="2"/>
      </rPr>
      <t>2)</t>
    </r>
  </si>
  <si>
    <r>
      <t xml:space="preserve">Alternativer Code </t>
    </r>
    <r>
      <rPr>
        <b/>
        <vertAlign val="superscript"/>
        <sz val="10"/>
        <rFont val="Arial"/>
        <family val="2"/>
      </rPr>
      <t>2)</t>
    </r>
  </si>
  <si>
    <t>Myxoides pleomorphes Liposarkom</t>
  </si>
  <si>
    <t>8859/3</t>
  </si>
  <si>
    <t>9222/1
9222/3</t>
  </si>
  <si>
    <t>Periostales Chondrosarkom</t>
  </si>
  <si>
    <t>9221/3</t>
  </si>
  <si>
    <t>Juxtakortikales Chondrosarkom    Periostales Chondrosarkom</t>
  </si>
  <si>
    <t>Rundzell-Sarkom mit EWSR1-non-ETS Fusionen</t>
  </si>
  <si>
    <t>CIC-rearrangiertes Sarkom</t>
  </si>
  <si>
    <t>Sarkom mit BCOR-Genveränderung</t>
  </si>
  <si>
    <t>9366/3</t>
  </si>
  <si>
    <t>9367/3</t>
  </si>
  <si>
    <t>9368/3</t>
  </si>
  <si>
    <t>EB/
LL</t>
  </si>
  <si>
    <t>c)</t>
  </si>
  <si>
    <t>1 c)</t>
  </si>
  <si>
    <t>1c)</t>
  </si>
  <si>
    <r>
      <t xml:space="preserve">Gut differenziertes Liposarkom </t>
    </r>
    <r>
      <rPr>
        <vertAlign val="superscript"/>
        <sz val="9"/>
        <rFont val="Arial"/>
        <family val="2"/>
      </rPr>
      <t>3)</t>
    </r>
  </si>
  <si>
    <t>Sarkomzentrum im University Cancer Center-Regensburg</t>
  </si>
  <si>
    <t>Universitätsklinikum Regensburg</t>
  </si>
  <si>
    <t>Sachsen</t>
  </si>
  <si>
    <t>Ewing-Sarkom</t>
  </si>
  <si>
    <t>2a</t>
  </si>
  <si>
    <t>Zentrumsfälle des Nenners, die postoperativ in der Tumorkonferenz vorgestellt wurden</t>
  </si>
  <si>
    <t>Zentrumsfälle mit Operation</t>
  </si>
  <si>
    <t>LL QI</t>
  </si>
  <si>
    <t>Primärfälle 
WGT ohne GIST und Primärfälle Knochentumore</t>
  </si>
  <si>
    <t>≥ 80%</t>
  </si>
  <si>
    <t>XML-OncoBox</t>
  </si>
  <si>
    <t>Noch nicht vorhanden</t>
  </si>
  <si>
    <t>Summe Plausibilität unklar</t>
  </si>
  <si>
    <t>Desmoid-Fibromatose*</t>
  </si>
  <si>
    <t>Riesenzellfibroblastom*</t>
  </si>
  <si>
    <t>8821/1*</t>
  </si>
  <si>
    <t>8834/1*</t>
  </si>
  <si>
    <t>Extraabdominaler Desmoidtumor*</t>
  </si>
  <si>
    <t>8813/3*</t>
  </si>
  <si>
    <t>Dermatofibrosarcoma protuberans*</t>
  </si>
  <si>
    <t>Fibrosarkomatöses DFSP*</t>
  </si>
  <si>
    <t>Pigmentiertes DFSP*</t>
  </si>
  <si>
    <t>8832/1*</t>
  </si>
  <si>
    <t>8832/3*</t>
  </si>
  <si>
    <t>8833/1*</t>
  </si>
  <si>
    <t>Dermatofibrosarcoma protuberans o.n.A*</t>
  </si>
  <si>
    <t>Dermatofibrosarkom o.n.A.*</t>
  </si>
  <si>
    <t>Bednar-Tumor*</t>
  </si>
  <si>
    <t>Pigmentiertes Dermatofibrosarcoma protuberans*</t>
  </si>
  <si>
    <t>8815/1*</t>
  </si>
  <si>
    <t>Plexiformer fibrohistiozytärer Tumor*</t>
  </si>
  <si>
    <t>tenosynovialer Riesenzelltumor, diffuser Typ*</t>
  </si>
  <si>
    <t>8835/1*</t>
  </si>
  <si>
    <t>9252/1*</t>
  </si>
  <si>
    <t>Riesenzelltumor des Weichgewebes*</t>
  </si>
  <si>
    <t>9251/1*</t>
  </si>
  <si>
    <t>Kaposiformes und composite Hämangioendotheliom*</t>
  </si>
  <si>
    <t>9130/1*</t>
  </si>
  <si>
    <t>Malignes Hämangioendotheliom*</t>
  </si>
  <si>
    <t>Hämangioendotheliales Sarkom*</t>
  </si>
  <si>
    <t>9130/3*</t>
  </si>
  <si>
    <t>9136/1*</t>
  </si>
  <si>
    <t>Papilläres intralymphatisches Angioendotheliom*</t>
  </si>
  <si>
    <t>9135/1*</t>
  </si>
  <si>
    <t>Pseudomyogenes (Epitheloides Sarkom-artiges) Hämangioendotheliom*</t>
  </si>
  <si>
    <t>Kaposi-Sarkom*</t>
  </si>
  <si>
    <t>9140/3*</t>
  </si>
  <si>
    <t>Epitheloides Hämangioendotheliom*</t>
  </si>
  <si>
    <t>9133/3*</t>
  </si>
  <si>
    <t>Epitheloides malignes Hämangioendotheliom*</t>
  </si>
  <si>
    <t>Angiosarkom*</t>
  </si>
  <si>
    <t>9120/3*</t>
  </si>
  <si>
    <t>Angiomatoides fibröses Histiozytom*</t>
  </si>
  <si>
    <t>8836/1*</t>
  </si>
  <si>
    <t>Parachordom*</t>
  </si>
  <si>
    <t>Myoepitheliom*</t>
  </si>
  <si>
    <t>9373/1*</t>
  </si>
  <si>
    <t>8982/0*</t>
  </si>
  <si>
    <t>Malignes chondroides Syringom*</t>
  </si>
  <si>
    <t>8940/3*</t>
  </si>
  <si>
    <t>PECom (myomelanozytäre Tumoren)*</t>
  </si>
  <si>
    <t>8714/0*</t>
  </si>
  <si>
    <t>Glattmuskulärer Tumor von unsicherem malignen Potential (STUMP)*</t>
  </si>
  <si>
    <t>Metatasierendes Leiomyom*</t>
  </si>
  <si>
    <t>8897/1*</t>
  </si>
  <si>
    <t>8890/1*</t>
  </si>
  <si>
    <t>8898/1*</t>
  </si>
  <si>
    <t>Pat. des Nenners, die in der prätherapeutischen Tumorkonferenz vorgestellt wurden</t>
  </si>
  <si>
    <t xml:space="preserve">LL QI </t>
  </si>
  <si>
    <t xml:space="preserve"> In Ordnung</t>
  </si>
  <si>
    <t>Im Sinne einer gendergerechten Sprache verwenden wir für die Begriffe „Patientinnen“, „Patienten“, „Patient*innen“ die Bezeichnung „Pat.“, die ausdrücklich jede Geschlechtszuschreibung (weiblich, männlich, divers) einschließt.</t>
  </si>
  <si>
    <t>Sarkomzentrum Barmherzige Brüder Regensburg</t>
  </si>
  <si>
    <t>Krankenhaus Barmherzige Brüder Regensburg</t>
  </si>
  <si>
    <t>Sarkomzentrum Universitätsklinikum Ulm</t>
  </si>
  <si>
    <t>Universitätsklinikum Ulm</t>
  </si>
  <si>
    <t xml:space="preserve">Sarkomzentrum am Nationalen Centrum für Tumorerkrankungen Dresden (NCT/UCC) </t>
  </si>
  <si>
    <t>Universitätsklinikum „Carl Gustav Carus“ Dresden</t>
  </si>
  <si>
    <t>Alle Pat. mit Erstdiagnose Weichgewebetumor inkl. GIST und/ oder Knochentumoren einschließlich primär metastasierter Pat.</t>
  </si>
  <si>
    <t>Anteil 
Studienpat.</t>
  </si>
  <si>
    <t>Pat., die in eine Studie mit Ethikvotum eingebracht wurden</t>
  </si>
  <si>
    <t>2 a)</t>
  </si>
  <si>
    <t>2 b)</t>
  </si>
  <si>
    <t>2a)</t>
  </si>
  <si>
    <t>2b)</t>
  </si>
  <si>
    <t xml:space="preserve">                     Sollvorgabe nicht erfüllt</t>
  </si>
  <si>
    <t>optional - Ausnahme (Plausibilität unklar)</t>
  </si>
  <si>
    <t>Solitärer fibröser Tumor*</t>
  </si>
  <si>
    <t>Postoperative Vorstellung möglichst vieler Zentrumsfälle in der Tumorkonferenz</t>
  </si>
  <si>
    <r>
      <rPr>
        <u/>
        <sz val="10"/>
        <color theme="1"/>
        <rFont val="Arial"/>
        <family val="2"/>
      </rPr>
      <t>Fälle in Sarkomzentren (Positivliste)</t>
    </r>
    <r>
      <rPr>
        <sz val="10"/>
        <color theme="1"/>
        <rFont val="Arial"/>
        <family val="2"/>
      </rPr>
      <t xml:space="preserve">
Als Primärfälle können die Tm des Erwachsenenalters (= ≥ 18.Lj) gezählt werden, die einem ICD-O-Morphologie-Code aus der beigefügten Liste entsprechen. 
Zu den mit „*“ markierten Untergruppen bzw. Morphologie-Codes existiert kein TNM-Stadium.
Nutzungshinweise:
</t>
    </r>
    <r>
      <rPr>
        <vertAlign val="superscript"/>
        <sz val="10"/>
        <color theme="1"/>
        <rFont val="Arial"/>
        <family val="2"/>
      </rPr>
      <t>1)</t>
    </r>
    <r>
      <rPr>
        <sz val="10"/>
        <color theme="1"/>
        <rFont val="Arial"/>
        <family val="2"/>
      </rPr>
      <t xml:space="preserve"> gemäß WHO Blue Book 2020
</t>
    </r>
    <r>
      <rPr>
        <vertAlign val="superscript"/>
        <sz val="10"/>
        <color theme="1"/>
        <rFont val="Arial"/>
        <family val="2"/>
      </rPr>
      <t>2)</t>
    </r>
    <r>
      <rPr>
        <sz val="10"/>
        <color theme="1"/>
        <rFont val="Arial"/>
        <family val="2"/>
      </rPr>
      <t xml:space="preserve"> gemäß DIMDI ICD-O3
Diese Bezeichnungen und Codes werden nicht zur Tumorklassifikation empfohlen, da sie nicht der aktuellen WHO-Klassifikation entsprechen. Sofern die verwendeten Tumordokumentationssysteme noch nicht dem aktuellen WHO-Standard entsprechen, können diese alternativen Bezeichnungen in den Dokumentationssystemen zur einheitlichen Erfassung der Zentrumsfälle verwendet werden.
</t>
    </r>
    <r>
      <rPr>
        <vertAlign val="superscript"/>
        <sz val="10"/>
        <color theme="1"/>
        <rFont val="Arial"/>
        <family val="2"/>
      </rPr>
      <t>3)</t>
    </r>
    <r>
      <rPr>
        <sz val="10"/>
        <color theme="1"/>
        <rFont val="Arial"/>
        <family val="2"/>
      </rPr>
      <t xml:space="preserve"> Beispiel: „Gut differenziertes Liposarkom“ - zu verwendender Morphologiecode 8850/3. Falls Dokumentation gemäß aktueller WHO-Klassifikation nicht möglich, Verwendung des Morphologiecodes 8851/3.</t>
    </r>
  </si>
  <si>
    <t>2b</t>
  </si>
  <si>
    <t>Einschluss von möglichst vielen Pat. in Studien</t>
  </si>
  <si>
    <t>Sarkomzentrum im Charité Comprehensive Cancer Center</t>
  </si>
  <si>
    <t>Charité - Campus Virchow-Klinikum</t>
  </si>
  <si>
    <t>Sarkomzentrum des Onkologischen Zentrums am Universitätsklinikum Würzburg</t>
  </si>
  <si>
    <t>Universitätsklinikum Würzburg</t>
  </si>
  <si>
    <t>SarKUM Zentrum für Knochen-und Weichteiltumore am LMU Klinikum</t>
  </si>
  <si>
    <t>LMU Klinikum</t>
  </si>
  <si>
    <t>Sarkomzentrum am Klinikum rechts der Isar der Technischen Universität München</t>
  </si>
  <si>
    <t>Sarkomzentrum Hannover</t>
  </si>
  <si>
    <t>Medizinische Hochschule Hannover</t>
  </si>
  <si>
    <t>Niedersachsen</t>
  </si>
  <si>
    <t>Sarkomzentrum der Universitätsmedizin Göttingen</t>
  </si>
  <si>
    <t>Universitätsmedizin Göttingen</t>
  </si>
  <si>
    <t>Klinikum Nürnberg</t>
  </si>
  <si>
    <t>Welche Daten erhalten Sie vom Krebsregister (§65c)?</t>
  </si>
  <si>
    <t>Keine Auswahl zutreffend</t>
  </si>
  <si>
    <t>WGT ohne GIST nicht operativ</t>
  </si>
  <si>
    <t>GIST nicht operativ</t>
  </si>
  <si>
    <t>WGT ohne GIST operativ</t>
  </si>
  <si>
    <t>GIST operativ</t>
  </si>
  <si>
    <r>
      <t xml:space="preserve">   Knochentumoren operativ </t>
    </r>
    <r>
      <rPr>
        <vertAlign val="superscript"/>
        <sz val="9"/>
        <rFont val="Arial"/>
        <family val="2"/>
      </rPr>
      <t>7)</t>
    </r>
  </si>
  <si>
    <r>
      <t xml:space="preserve">   Knochentumoren nicht operativ </t>
    </r>
    <r>
      <rPr>
        <vertAlign val="superscript"/>
        <sz val="9"/>
        <rFont val="Arial"/>
        <family val="2"/>
      </rPr>
      <t>7)</t>
    </r>
  </si>
  <si>
    <t>Gastrointestinaler Stromatumor mit
unsicherem malignem Potential</t>
  </si>
  <si>
    <t>Undifferenzierte klein-rundzellige Sarkome der Knochen und der Weichgewebe</t>
  </si>
  <si>
    <t>Peripherer primitiver neuroektodermaler Tumor</t>
  </si>
  <si>
    <t>d)</t>
  </si>
  <si>
    <t>5.2.2 a)</t>
  </si>
  <si>
    <t>Anzahl Resektionen Weichgewebesarkome</t>
  </si>
  <si>
    <t>e)</t>
  </si>
  <si>
    <t>Anzahl Resektionen Knochensarkome</t>
  </si>
  <si>
    <t>≥ 10</t>
  </si>
  <si>
    <t>1d)</t>
  </si>
  <si>
    <t>1e)</t>
  </si>
  <si>
    <t>Psychoonkologisches Distress-Screening</t>
  </si>
  <si>
    <t>Adäquate Rate an psychoonkologischem Distress-Screening</t>
  </si>
  <si>
    <t>Pat. des Nenners, die psychoonkologisch gescreent wurden</t>
  </si>
  <si>
    <t>≥ 65%</t>
  </si>
  <si>
    <t xml:space="preserve">Möglichst häufig zusätzliche Radiatio bei WGT Stadium II-IIIB </t>
  </si>
  <si>
    <t>Operative Primärfälle muskuloskelettale WGT Stadium II-IIIB</t>
  </si>
  <si>
    <t>Benannter Operateur/ Stellvertreter</t>
  </si>
  <si>
    <t>Einheiten</t>
  </si>
  <si>
    <t>Anzahl plastische/ rekonstruktive Eingriffe im Kennzahlenjahr</t>
  </si>
  <si>
    <t>Gesamtzahl Rekonstruktionen pro Einheit</t>
  </si>
  <si>
    <t>Status Operateur</t>
  </si>
  <si>
    <t>Life-Time-Expertise erfüllt
(ja/nein)</t>
  </si>
  <si>
    <t>Titel, Name, Vorname</t>
  </si>
  <si>
    <t>Weichgewebs
sarkome
(viszeral/ retroperitoneal)</t>
  </si>
  <si>
    <t>Weichgewebssarkome
(muskulo-skelettal)</t>
  </si>
  <si>
    <t>Knochensarkome</t>
  </si>
  <si>
    <t>Operative Einheit Viszeralchirurgie und /oder Orthopädie/ Unfallchirurgie und /oder Plastische Chirurgie (Resektion)</t>
  </si>
  <si>
    <r>
      <t xml:space="preserve">Operative Einheit Plastische Chirurgie (Rekonstruktion) </t>
    </r>
    <r>
      <rPr>
        <vertAlign val="superscript"/>
        <sz val="9"/>
        <rFont val="Arial"/>
        <family val="2"/>
      </rPr>
      <t>1)</t>
    </r>
  </si>
  <si>
    <t>Orthopädie/
Unfallchirurgie</t>
  </si>
  <si>
    <r>
      <t xml:space="preserve">Anmerkung des Zentrums
</t>
    </r>
    <r>
      <rPr>
        <sz val="9"/>
        <rFont val="Arial"/>
        <family val="2"/>
      </rPr>
      <t>(Hier kann z.B. vermerkt werden, ob und wie viele Eingriffe in interdisziplinärer Kooperation durchgeführt wurden und bei den einzelnen Operateuren doppelt gezählt wurden.)</t>
    </r>
  </si>
  <si>
    <t>Benannter Operateur</t>
  </si>
  <si>
    <t>Stellvertreter</t>
  </si>
  <si>
    <t>Sonstiger Operateur</t>
  </si>
  <si>
    <t>Ja - 50</t>
  </si>
  <si>
    <t>Ja - 25</t>
  </si>
  <si>
    <t>Nein</t>
  </si>
  <si>
    <t xml:space="preserve">Ja - 50 </t>
  </si>
  <si>
    <t>Stand: 02.11.2023</t>
  </si>
  <si>
    <r>
      <rPr>
        <b/>
        <sz val="9"/>
        <rFont val="Arial"/>
        <family val="2"/>
      </rPr>
      <t>Anzahl Resektionen Weichgewebesarkome</t>
    </r>
    <r>
      <rPr>
        <sz val="9"/>
        <rFont val="Arial"/>
        <family val="2"/>
      </rPr>
      <t xml:space="preserve">
</t>
    </r>
    <r>
      <rPr>
        <sz val="8"/>
        <rFont val="Arial"/>
        <family val="2"/>
      </rPr>
      <t>(nur viszeral/ retroperitoneal und muskuloskelettal – vgl. EB Kap. 5.2.2 a)
(Primärfälle, Rezidive (auch bei Sarkompatienten &lt;18 Jahren); Biopsien und Sarkommetastasen werden nicht gezählt)</t>
    </r>
  </si>
  <si>
    <r>
      <rPr>
        <b/>
        <sz val="9"/>
        <rFont val="Arial"/>
        <family val="2"/>
      </rPr>
      <t>Anzahl Resektionen Knochensarkome</t>
    </r>
    <r>
      <rPr>
        <sz val="9"/>
        <rFont val="Arial"/>
        <family val="2"/>
      </rPr>
      <t xml:space="preserve">
</t>
    </r>
    <r>
      <rPr>
        <sz val="8"/>
        <rFont val="Arial"/>
        <family val="2"/>
      </rPr>
      <t>(vgl. EB Kap. 5.2.2 a)
(Primärfälle, Rezidive (auch bei Sarkompatienten &lt;18 Jahren); Biopsien und Sarkommetastasen werden nicht gezählt)</t>
    </r>
  </si>
  <si>
    <t>1 d)</t>
  </si>
  <si>
    <t>1 e)</t>
  </si>
  <si>
    <t>Name Krankenhaus/ Name Abteilung</t>
  </si>
  <si>
    <t>´=OFFSET(Datenquelle!$K$1;1;MATCH($E9; Datenquelle!$K$1:$M$1;0)-1;COUNTA(OFFSET(Datenquelle!$K$1;1;MATCH($E9; Datenquelle!$K$1:$M$1;0)-1;3));1)</t>
  </si>
  <si>
    <t xml:space="preserve">        Davon WGT (ohne GIST)
        muskuloskelettal operativ</t>
  </si>
  <si>
    <t xml:space="preserve">        Davon sonstige WGT (ohne GIST)
        muskuloskelettal operativ</t>
  </si>
  <si>
    <t>Sarkomzentrum Tübingen</t>
  </si>
  <si>
    <t>CCC Tübingen-Stuttgart am Universitätsklinikum Tübingen</t>
  </si>
  <si>
    <t>Sarkomzentrum des Universitären Cancer Center Hamburg</t>
  </si>
  <si>
    <t>Universitätsklinikum Hamburg-Eppendorf</t>
  </si>
  <si>
    <t>Hamburg</t>
  </si>
  <si>
    <t>Sarkomzentrum des Uniklinikums Erlangen</t>
  </si>
  <si>
    <t>Uniklinikum Erlangen</t>
  </si>
  <si>
    <t>Sarkomzentrum Klinikum Nürnberg</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</si>
  <si>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</si>
  <si>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</si>
  <si>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</si>
  <si>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</si>
  <si>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</si>
  <si>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</si>
  <si>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Anmerkung des Zentrums</t>
  </si>
  <si>
    <r>
      <t xml:space="preserve">Operationen pro Operateur im Kennzahlenjahr </t>
    </r>
    <r>
      <rPr>
        <b/>
        <vertAlign val="superscript"/>
        <sz val="9"/>
        <rFont val="Arial"/>
        <family val="2"/>
      </rPr>
      <t>2)</t>
    </r>
  </si>
  <si>
    <t>2) Bei Durchführung von Resektionen von Weichgewebesarkomen im viszeralen/ retroperitonealen und im muskuloskelettalen Bereich gilt: Es müssen als 1. Operateur mind. 10 Fälle im jeweiligen Bereich durchgeführt worden sein.</t>
  </si>
  <si>
    <t>8935/3</t>
  </si>
  <si>
    <t>9138/1*</t>
  </si>
  <si>
    <t xml:space="preserve">8897/1 </t>
  </si>
  <si>
    <t>Tumor der glatten Muskulatur mit fraglichem malignem Potential</t>
  </si>
  <si>
    <t>Atypischer Tumor der glatten Muskulatur
Kutanes Leiomyosarkom (C44.-)
Tumor der glatten Muskulatur o.n.A.</t>
  </si>
  <si>
    <t>Spindelzelliges Hämangioendotheliom
Spindelzelliges Angioendotheliom</t>
  </si>
  <si>
    <t>Retiformes Hämangioendotheliom*</t>
  </si>
  <si>
    <t>Anlage EB Version F1.1 (Auditjahr 2025 / Kennzahlenjahr 2024)</t>
  </si>
  <si>
    <t>IK-Nummer</t>
  </si>
  <si>
    <t>Standort-Nummer</t>
  </si>
  <si>
    <t>Dem Auditjahr vorgegangenes Kalenderjahr; Bsp.: Auditjahr 2025 =&gt; Kennzahlenjahr 2024.</t>
  </si>
  <si>
    <t>Primärfälle + Zentrumspat. mit Rezidiv und/ oder sekundären Fernmetastasen im Kalendarjahr.</t>
  </si>
  <si>
    <r>
      <t xml:space="preserve">Grundlage des Erhebungsbogens stellt die TNM – Klassifikation maligner Tumoren, 8. Auflage 2017 sowie die ICD-Klassifikation ICD-O-3 (DIMDI) (Morphologie) 2020 und die OPS-Klassifikation OPS 2024 (DIMDI) dar.
</t>
    </r>
    <r>
      <rPr>
        <b/>
        <u/>
        <sz val="8"/>
        <rFont val="Arial"/>
        <family val="2"/>
      </rPr>
      <t xml:space="preserve">Bearbeitungshinweise:
</t>
    </r>
    <r>
      <rPr>
        <sz val="8"/>
        <rFont val="Arial"/>
        <family val="2"/>
      </rPr>
      <t xml:space="preserve">
1) Einschließlich ICD-O-3 Topographie-Codes C38.1-3 (vorderes/ hinteres Mediastinum, Mediastinum o.n.A.), C47 (periphere Nerven), C48 (Retroperitoneum), C49 (Bindegewebe, subkutanes und andere Weichgewebe). Ohne Knochentumoren (ICD-O-3 Topographie-Codes C40-41).
2) Alle Untergruppen bzw. Morphologie-Codes, für die kein TNM-Stadium existiert. Diese sind im Tabellenblatt ICD-O-Liste mit „*" markiert. 
3) Gemäß Risikoklassifikation nach Miettinen et al. 2006.
4) Anzugeben sind Fälle, die ausschließlich im Sarkomzentrum gezählt wurden (siehe auch Erhebungsbogen Kap. 1.1.2).
5) Anzugeben sind in Kooperation mit einem Organkrebszentrum behandelte Fälle, die auch dort als Fall gezählt wurden (siehe auch Erhebungsbogen Kap. 1.1.2).
6) Anzugeben sind Fälle mit primären Knochentumoren gemäß anhängender ICD-O-3-Morphologie-Liste (ICD-O-3 Topographie-Codes C40-41). Ohne sekundäre Knochentumoren. 
7) Anzugeben sind Fälle mit (Lokal-)Rezidiv und/ oder sek. Fernmetastasen eines primären Knochentumors gemäß anhängender ICD-O-3-Morphologie-Liste. Ohne sekundäre ossäre Tumoren eines nicht in der Liste genannten Primarius.</t>
    </r>
  </si>
  <si>
    <t xml:space="preserve">        Davon WGT (ohne GIST)
        viszeral/ retroperitoneal operativ</t>
  </si>
  <si>
    <t xml:space="preserve">        Davon sonstige WGT (ohne GIST)
        viszeral/ retroperitoneal operativ</t>
  </si>
  <si>
    <t>Zentrumspat. mit neuaufgetretenem (Lokal-)Rezidiv und/ oder Fernmetastasen</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</si>
  <si>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</si>
  <si>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Auditjahr 2025 / Kennzahlenjahr 2024</t>
  </si>
  <si>
    <t xml:space="preserve">chondroides Chordom </t>
  </si>
  <si>
    <t>9371/3</t>
  </si>
  <si>
    <t>entdifferenziertes Chordom</t>
  </si>
  <si>
    <t>9372/3</t>
  </si>
  <si>
    <t xml:space="preserve">4
</t>
  </si>
  <si>
    <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</si>
  <si>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„Unterschreitung Sollvorgabe“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</si>
  <si>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t xml:space="preserve">Begründung/ Ursache
</t>
    </r>
    <r>
      <rPr>
        <sz val="8"/>
        <color theme="1"/>
        <rFont val="Arial"/>
        <family val="2"/>
      </rPr>
      <t>(min. 30 Zeichen / max. 500 Zeichen)</t>
    </r>
  </si>
  <si>
    <r>
      <t xml:space="preserve">Eingeleitete/ geplante Aktionen
</t>
    </r>
    <r>
      <rPr>
        <sz val="8"/>
        <color theme="1"/>
        <rFont val="Arial"/>
        <family val="2"/>
      </rPr>
      <t>(bei plausibler Begründung keine Aktion erforderlich)</t>
    </r>
  </si>
  <si>
    <t>Zentrumspat. mit neuaufgetretenem (Lokal-) Rezidiv und/ oder Fernmetastasen</t>
  </si>
  <si>
    <t>Prätherapeutische* Vorstellung möglichst vieler Pat. in der Tumorkonferenz
*nach durchgeführtem Staging/ Diagnostik</t>
  </si>
  <si>
    <t>Primärfälle (= Kennzahl 1a)</t>
  </si>
  <si>
    <t>Zentrumspat. mit neuaufgetretenem (Lokal-) Rezidiv und/ oder Fernmetastasen 
(= Kennzahl  1b)</t>
  </si>
  <si>
    <t xml:space="preserve">Prä- oder postoperative Strahlentherapie bei operierten hoch malignen WGT </t>
  </si>
  <si>
    <t>Life-Time-Expertise erfüllt
(ja/ nein)</t>
  </si>
  <si>
    <t>1) Für Plastische Chirurgie-Einheiten gilt: es müssen mind. 30 plastisch-rekonstruktive Eingriffe/ Jahr durchgeführt werden (keine Beschränkung auf Sarkompat.). Definition operative Therapie (OPS-Ziffern): siehe EB 5.2.4. Resektion und Rekonstruktion beim gleichen Pat. können jeweils gezählt werden.</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</si>
  <si>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</si>
  <si>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</si>
  <si>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</si>
  <si>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</si>
  <si>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</si>
  <si>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</si>
  <si>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</si>
  <si>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</si>
  <si>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Bearbeitungshinweis</t>
    </r>
    <r>
      <rPr>
        <sz val="8"/>
        <color theme="1"/>
        <rFont val="Arial"/>
        <family val="2"/>
      </rPr>
      <t>: Studienpat. können für 2 Zentren gezählt werden, sofern das entsendende Zentrum selbst mindestens eine Studie für Pat. des Sarkomkrebszentrums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</si>
  <si>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Liposarkom o.n.A./ Fibrosarkom</t>
  </si>
  <si>
    <t>Leiomyosarkom/ Uterines Leiomyosarkom
Inflammatorisches Leiomyosarkom</t>
  </si>
  <si>
    <t>Myxoinflammatorisches fibroblastisches Sarkom/ atypischer</t>
  </si>
  <si>
    <t>Spindelzelliges/ sklerosierendes Rhabdomyosarkom</t>
  </si>
  <si>
    <t>Endovaskuläres papilläres Angioendotheliom/ Dabska-Tumor</t>
  </si>
  <si>
    <t>Epitheloidsarkom/ Epitheloidzelliges Sarkom</t>
  </si>
  <si>
    <t>Riesenzellsarkom/ Pleomorphzelliges Sarkom</t>
  </si>
  <si>
    <t>Kleinzelliges Sarkom/ Rundzellsarkom</t>
  </si>
  <si>
    <t>Diffuse/ intravenöse Leiomyomatose*</t>
  </si>
  <si>
    <t>Tumor der glatten Muskulatur mit fraglichem malignen Potential/ Tumor der glatten Muskulatur o.n.A.</t>
  </si>
  <si>
    <t>Atypischer kartilaginärer                     Tumor/ Chondrosarkom Grad 1</t>
  </si>
  <si>
    <t>Primärfälle (= Kennzahl 1a) + Zentrumspat. mit neuaufgetretenem (Lokal-) Rezidiv und/ oder Fernmetastasen 
(= Kennzahl 1b)</t>
  </si>
  <si>
    <t>Die jeweilige Eingabe oder Änderung  "Anzahl/ Zähler/ Nenner" (gepunktete Felder) ist nur im Tabellenblatt "Basisdaten" möglich, die Übertragung erfolgt automatisch. 
Der Zähler ist immer eine Teilmenge des Nenners (Ausnahme: Kennzahl 6 - Anteil Studienpat.).</t>
  </si>
  <si>
    <t>Fibroblastisches Osteosarkom</t>
  </si>
  <si>
    <t>Teleangiektatisches Osteosarkom</t>
  </si>
  <si>
    <t>Kleinzelliges Osteosarkom</t>
  </si>
  <si>
    <t>9182/3</t>
  </si>
  <si>
    <t xml:space="preserve">9183/3 </t>
  </si>
  <si>
    <t xml:space="preserve">9185/3 </t>
  </si>
  <si>
    <t>Osteofibrosarkom</t>
  </si>
  <si>
    <t>Rundzell-Osteosarkom</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</si>
  <si>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</si>
  <si>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</si>
  <si>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</si>
  <si>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</si>
  <si>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</si>
  <si>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</si>
  <si>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</si>
  <si>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</si>
  <si>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nur Gyn</t>
  </si>
  <si>
    <t>Marvin</t>
  </si>
  <si>
    <t>nur KIO</t>
  </si>
  <si>
    <t>nur Leber und Pankreas</t>
  </si>
  <si>
    <t>SarkomCentrum Jena</t>
  </si>
  <si>
    <t>Universitätsklinikum Jena</t>
  </si>
  <si>
    <t>Thüringen</t>
  </si>
  <si>
    <t>Sarkomzentrum Universitätsklinikum Heidelberg / Nationales Centrum für Tumorerkrankungen</t>
  </si>
  <si>
    <t>Universitätsklinikum Heidelberg</t>
  </si>
  <si>
    <t>SAR-M-001-O</t>
  </si>
  <si>
    <t>SAR-M-003-O</t>
  </si>
  <si>
    <t>SAR-M-014-O</t>
  </si>
  <si>
    <t>SAR-M-023-O</t>
  </si>
  <si>
    <t>SAR-M-029-O</t>
  </si>
  <si>
    <t>SAR-M-044-O</t>
  </si>
  <si>
    <t>SAR-M-047-O</t>
  </si>
  <si>
    <t>SAR-M-049-O</t>
  </si>
  <si>
    <t>SAR-M-054-O</t>
  </si>
  <si>
    <t>SAR-M-060-O</t>
  </si>
  <si>
    <t>SAR-M-070-O</t>
  </si>
  <si>
    <t>SAR-M-077-O</t>
  </si>
  <si>
    <t>SAR-M-089-O</t>
  </si>
  <si>
    <t>SAR-M-101-O</t>
  </si>
  <si>
    <t>SAR-M-118-O</t>
  </si>
  <si>
    <t>SAW-M-028-O</t>
  </si>
  <si>
    <t>SAW-M-037-O</t>
  </si>
  <si>
    <t>SAW-M-045-O</t>
  </si>
  <si>
    <t>SAW-M-109-O</t>
  </si>
  <si>
    <t>SAW-M-129-O</t>
  </si>
  <si>
    <t>SAW-M-139-O</t>
  </si>
  <si>
    <t>Stand 07.11.2024</t>
  </si>
  <si>
    <t>Primärfälle des Nenners mit R0 nach Tumorresektion</t>
  </si>
  <si>
    <t>Operative Primärfälle WGT (ohne GIST) und operative Primärfälle Knochentumoren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</si>
</sst>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11"/>
      <color indexed="8"/>
      <name val="Calibri"/>
      <family val="2"/>
    </font>
    <font>
      <sz val="10"/>
      <name val="Arial"/>
      <family val="2"/>
    </font>
    <font>
      <b/>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8"/>
      <color indexed="8"/>
      <name val="Arial"/>
      <family val="2"/>
    </font>
    <font>
      <sz val="11"/>
      <color indexed="8"/>
      <name val="Calibri"/>
      <family val="2"/>
    </font>
    <font>
      <b/>
      <sz val="9"/>
      <color indexed="8"/>
      <name val="Arial"/>
      <family val="2"/>
    </font>
    <font>
      <b/>
      <sz val="12"/>
      <color indexed="8"/>
      <name val="Arial"/>
      <family val="2"/>
    </font>
    <font>
      <sz val="9"/>
      <color indexed="81"/>
      <name val="Arial"/>
      <family val="2"/>
    </font>
    <font>
      <sz val="11"/>
      <color indexed="8"/>
      <name val="Calibri"/>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0"/>
      <color indexed="8"/>
      <name val="Arial"/>
      <family val="2"/>
    </font>
    <font>
      <sz val="8"/>
      <color indexed="8"/>
      <name val="Arial"/>
      <family val="2"/>
    </font>
    <font>
      <sz val="11"/>
      <color indexed="8"/>
      <name val="Arial"/>
      <family val="2"/>
    </font>
    <font>
      <b/>
      <sz val="8"/>
      <color indexed="8"/>
      <name val="Arial"/>
      <family val="2"/>
    </font>
    <font>
      <b/>
      <sz val="10"/>
      <color indexed="8"/>
      <name val="Arial"/>
      <family val="2"/>
    </font>
    <font>
      <sz val="8"/>
      <name val="Calibri"/>
      <family val="2"/>
    </font>
    <font>
      <b/>
      <sz val="11"/>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9"/>
      <color theme="1"/>
      <name val="Arial"/>
      <family val="2"/>
    </font>
    <font>
      <b/>
      <sz val="10"/>
      <color theme="1"/>
      <name val="Arial"/>
      <family val="2"/>
    </font>
    <font>
      <b/>
      <sz val="9"/>
      <color theme="1"/>
      <name val="Arial"/>
      <family val="2"/>
    </font>
    <font>
      <sz val="11"/>
      <color theme="1"/>
      <name val="Arial"/>
      <family val="2"/>
    </font>
    <font>
      <b/>
      <sz val="10"/>
      <color rgb="FF000000"/>
      <name val="Arial"/>
      <family val="2"/>
    </font>
    <font>
      <b/>
      <sz val="12"/>
      <name val="Arial"/>
      <family val="2"/>
    </font>
    <font>
      <sz val="11"/>
      <color theme="0"/>
      <name val="Arial"/>
      <family val="2"/>
    </font>
    <font>
      <sz val="11"/>
      <color rgb="FFFF0000"/>
      <name val="Arial"/>
      <family val="2"/>
    </font>
    <font>
      <b/>
      <sz val="13"/>
      <color indexed="8"/>
      <name val="Arial"/>
      <family val="2"/>
    </font>
    <font>
      <sz val="10"/>
      <color rgb="FFFF0000"/>
      <name val="Arial"/>
      <family val="2"/>
    </font>
    <font>
      <sz val="9"/>
      <color rgb="FFFF0000"/>
      <name val="Arial"/>
      <family val="2"/>
    </font>
    <font>
      <sz val="6"/>
      <color indexed="8"/>
      <name val="Arial"/>
      <family val="2"/>
    </font>
    <font>
      <strike/>
      <sz val="8"/>
      <name val="Arial"/>
      <family val="2"/>
    </font>
    <font>
      <b/>
      <u/>
      <sz val="8"/>
      <color indexed="8"/>
      <name val="Arial"/>
      <family val="2"/>
    </font>
    <font>
      <b/>
      <sz val="10"/>
      <color indexed="53"/>
      <name val="Arial"/>
      <family val="2"/>
    </font>
    <font>
      <sz val="8"/>
      <color indexed="23"/>
      <name val="Arial"/>
      <family val="2"/>
    </font>
    <font>
      <b/>
      <sz val="9"/>
      <color rgb="FF000000"/>
      <name val="Arial"/>
      <family val="2"/>
    </font>
    <font>
      <u/>
      <sz val="9"/>
      <color theme="1"/>
      <name val="Arial"/>
      <family val="2"/>
    </font>
    <font>
      <vertAlign val="superscript"/>
      <sz val="9"/>
      <color theme="1"/>
      <name val="Arial"/>
      <family val="2"/>
    </font>
    <font>
      <b/>
      <u/>
      <sz val="8"/>
      <name val="Arial"/>
      <family val="2"/>
    </font>
    <font>
      <sz val="11"/>
      <name val="Arial"/>
      <family val="2"/>
    </font>
    <font>
      <sz val="8"/>
      <color theme="1"/>
      <name val="Arial"/>
      <family val="2"/>
    </font>
    <font>
      <sz val="10"/>
      <color theme="1"/>
      <name val="Arial"/>
      <family val="2"/>
    </font>
    <font>
      <b/>
      <sz val="11"/>
      <color theme="1"/>
      <name val="Arial"/>
      <family val="2"/>
    </font>
    <font>
      <b/>
      <sz val="9"/>
      <color rgb="FF0000CC"/>
      <name val="Arial"/>
      <family val="2"/>
    </font>
    <font>
      <sz val="9"/>
      <color rgb="FF0000CC"/>
      <name val="Arial"/>
      <family val="2"/>
    </font>
    <font>
      <b/>
      <sz val="13"/>
      <name val="Arial"/>
      <family val="2"/>
    </font>
    <font>
      <vertAlign val="superscript"/>
      <sz val="9"/>
      <name val="Arial"/>
      <family val="2"/>
    </font>
    <font>
      <b/>
      <vertAlign val="superscript"/>
      <sz val="9"/>
      <name val="Arial"/>
      <family val="2"/>
    </font>
    <font>
      <strike/>
      <sz val="9"/>
      <color rgb="FFFF0000"/>
      <name val="Arial"/>
      <family val="2"/>
    </font>
    <font>
      <sz val="10"/>
      <name val="Calibri"/>
      <family val="2"/>
      <scheme val="minor"/>
    </font>
    <font>
      <sz val="11"/>
      <name val="Calibri"/>
      <family val="2"/>
      <scheme val="minor"/>
    </font>
    <font>
      <b/>
      <vertAlign val="superscript"/>
      <sz val="10"/>
      <name val="Arial"/>
      <family val="2"/>
    </font>
    <font>
      <strike/>
      <sz val="9"/>
      <name val="Arial"/>
      <family val="2"/>
    </font>
    <font>
      <b/>
      <sz val="11"/>
      <name val="Arial"/>
      <family val="2"/>
    </font>
    <font>
      <b/>
      <sz val="10"/>
      <color rgb="FFFF0000"/>
      <name val="Arial"/>
      <family val="2"/>
    </font>
    <font>
      <b/>
      <sz val="13"/>
      <color theme="1"/>
      <name val="Arial"/>
      <family val="2"/>
    </font>
    <font>
      <u/>
      <sz val="10"/>
      <color theme="1"/>
      <name val="Arial"/>
      <family val="2"/>
    </font>
    <font>
      <vertAlign val="superscript"/>
      <sz val="10"/>
      <color theme="1"/>
      <name val="Arial"/>
      <family val="2"/>
    </font>
    <font>
      <sz val="6"/>
      <name val="Arial"/>
      <family val="2"/>
    </font>
    <font>
      <i/>
      <sz val="9"/>
      <color indexed="8"/>
      <name val="Arial"/>
      <family val="2"/>
    </font>
    <font>
      <sz val="8"/>
      <name val="Calibri"/>
      <family val="2"/>
      <scheme val="minor"/>
    </font>
    <font>
      <sz val="9"/>
      <color indexed="81"/>
      <name val="Tahoma"/>
      <family val="2"/>
    </font>
    <font>
      <b/>
      <sz val="12"/>
      <color theme="1"/>
      <name val="Arial"/>
      <family val="2"/>
    </font>
    <font>
      <u/>
      <sz val="8"/>
      <color theme="1"/>
      <name val="Arial"/>
      <family val="2"/>
    </font>
    <font>
      <sz val="6"/>
      <color rgb="FF000000"/>
      <name val="Arial"/>
      <family val="2"/>
    </font>
  </fonts>
  <fills count="85">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11"/>
        <bgColor indexed="64"/>
      </patternFill>
    </fill>
    <fill>
      <patternFill patternType="solid">
        <fgColor indexed="44"/>
        <bgColor indexed="9"/>
      </patternFill>
    </fill>
    <fill>
      <patternFill patternType="solid">
        <fgColor indexed="13"/>
        <bgColor indexed="64"/>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tint="-0.49998474074526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4" tint="0.79998168889431442"/>
        <bgColor indexed="23"/>
      </patternFill>
    </fill>
    <fill>
      <patternFill patternType="solid">
        <fgColor theme="0"/>
        <bgColor indexed="64"/>
      </patternFill>
    </fill>
    <fill>
      <patternFill patternType="solid">
        <fgColor rgb="FFC0C0C0"/>
        <bgColor indexed="64"/>
      </patternFill>
    </fill>
    <fill>
      <patternFill patternType="solid">
        <fgColor rgb="FFDCE6F1"/>
        <bgColor indexed="64"/>
      </patternFill>
    </fill>
    <fill>
      <patternFill patternType="solid">
        <fgColor rgb="FFFFC000"/>
        <bgColor indexed="64"/>
      </patternFill>
    </fill>
    <fill>
      <patternFill patternType="solid">
        <fgColor rgb="FFFFFF00"/>
        <bgColor indexed="64"/>
      </patternFill>
    </fill>
    <fill>
      <patternFill patternType="solid">
        <fgColor rgb="FFBFBFBF"/>
        <bgColor indexed="64"/>
      </patternFill>
    </fill>
    <fill>
      <patternFill patternType="solid">
        <fgColor rgb="FFFF0000"/>
        <bgColor indexed="64"/>
      </patternFill>
    </fill>
    <fill>
      <patternFill patternType="solid">
        <fgColor rgb="FFDCE6F1"/>
        <bgColor indexed="23"/>
      </patternFill>
    </fill>
    <fill>
      <patternFill patternType="solid">
        <fgColor theme="9" tint="0.59999389629810485"/>
        <bgColor indexed="64"/>
      </patternFill>
    </fill>
    <fill>
      <patternFill patternType="solid">
        <fgColor theme="4" tint="0.79998168889431442"/>
        <bgColor theme="0"/>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1" tint="0.499984740745262"/>
        <bgColor indexed="64"/>
      </patternFill>
    </fill>
    <fill>
      <patternFill patternType="solid">
        <fgColor theme="9" tint="0.79998168889431442"/>
        <bgColor indexed="64"/>
      </patternFill>
    </fill>
    <fill>
      <patternFill patternType="solid">
        <fgColor theme="8" tint="0.59999389629810485"/>
        <bgColor indexed="64"/>
      </patternFill>
    </fill>
  </fills>
  <borders count="10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46">
    <xf numFmtId="0" fontId="0" fillId="0" borderId="0"/>
    <xf numFmtId="0" fontId="57" fillId="3" borderId="0" applyNumberFormat="0" applyBorder="0" applyAlignment="0" applyProtection="0"/>
    <xf numFmtId="0" fontId="57" fillId="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2"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2" borderId="0" applyNumberFormat="0" applyBorder="0" applyAlignment="0" applyProtection="0"/>
    <xf numFmtId="0" fontId="57"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7" fillId="38"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7" fillId="4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2" borderId="0" applyNumberFormat="0" applyBorder="0" applyAlignment="0" applyProtection="0"/>
    <xf numFmtId="0" fontId="58" fillId="4"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58" fillId="4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58" fillId="47"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2" borderId="0" applyNumberFormat="0" applyBorder="0" applyAlignment="0" applyProtection="0"/>
    <xf numFmtId="0" fontId="58" fillId="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58" fillId="51"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33" fillId="23" borderId="0" applyNumberFormat="0" applyBorder="0" applyAlignment="0" applyProtection="0"/>
    <xf numFmtId="0" fontId="58" fillId="22" borderId="0" applyNumberFormat="0" applyBorder="0" applyAlignment="0" applyProtection="0"/>
    <xf numFmtId="0" fontId="33" fillId="24" borderId="0" applyNumberFormat="0" applyBorder="0" applyAlignment="0" applyProtection="0"/>
    <xf numFmtId="0" fontId="33" fillId="18" borderId="0" applyNumberFormat="0" applyBorder="0" applyAlignment="0" applyProtection="0"/>
    <xf numFmtId="0" fontId="58" fillId="53"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9" fillId="15" borderId="35" applyNumberFormat="0" applyAlignment="0" applyProtection="0"/>
    <xf numFmtId="0" fontId="59" fillId="15" borderId="35" applyNumberFormat="0" applyAlignment="0" applyProtection="0"/>
    <xf numFmtId="0" fontId="59" fillId="15" borderId="35" applyNumberFormat="0" applyAlignment="0" applyProtection="0"/>
    <xf numFmtId="0" fontId="43" fillId="15" borderId="2" applyNumberFormat="0" applyAlignment="0" applyProtection="0"/>
    <xf numFmtId="0" fontId="59" fillId="56" borderId="35" applyNumberFormat="0" applyAlignment="0" applyProtection="0"/>
    <xf numFmtId="0" fontId="59" fillId="56" borderId="35" applyNumberFormat="0" applyAlignment="0" applyProtection="0"/>
    <xf numFmtId="0" fontId="59" fillId="9" borderId="35" applyNumberFormat="0" applyAlignment="0" applyProtection="0"/>
    <xf numFmtId="0" fontId="43" fillId="9" borderId="2" applyNumberFormat="0" applyAlignment="0" applyProtection="0"/>
    <xf numFmtId="0" fontId="59" fillId="15" borderId="35" applyNumberFormat="0" applyAlignment="0" applyProtection="0"/>
    <xf numFmtId="0" fontId="43" fillId="9" borderId="2" applyNumberFormat="0" applyAlignment="0" applyProtection="0"/>
    <xf numFmtId="0" fontId="59" fillId="15" borderId="35" applyNumberFormat="0" applyAlignment="0" applyProtection="0"/>
    <xf numFmtId="0" fontId="59" fillId="15" borderId="35" applyNumberFormat="0" applyAlignment="0" applyProtection="0"/>
    <xf numFmtId="0" fontId="43" fillId="15" borderId="2" applyNumberFormat="0" applyAlignment="0" applyProtection="0"/>
    <xf numFmtId="0" fontId="34" fillId="15" borderId="1" applyNumberFormat="0" applyAlignment="0" applyProtection="0"/>
    <xf numFmtId="0" fontId="34" fillId="15" borderId="1" applyNumberFormat="0" applyAlignment="0" applyProtection="0"/>
    <xf numFmtId="0" fontId="34" fillId="15" borderId="1" applyNumberFormat="0" applyAlignment="0" applyProtection="0"/>
    <xf numFmtId="0" fontId="59" fillId="15" borderId="35" applyNumberFormat="0" applyAlignment="0" applyProtection="0"/>
    <xf numFmtId="0" fontId="34" fillId="15" borderId="1" applyNumberFormat="0" applyAlignment="0" applyProtection="0"/>
    <xf numFmtId="0" fontId="43" fillId="15" borderId="2" applyNumberFormat="0" applyAlignment="0" applyProtection="0"/>
    <xf numFmtId="0" fontId="59" fillId="15" borderId="35" applyNumberFormat="0" applyAlignment="0" applyProtection="0"/>
    <xf numFmtId="0" fontId="59" fillId="15" borderId="35" applyNumberFormat="0" applyAlignment="0" applyProtection="0"/>
    <xf numFmtId="0" fontId="59" fillId="15" borderId="35" applyNumberFormat="0" applyAlignment="0" applyProtection="0"/>
    <xf numFmtId="0" fontId="34" fillId="15" borderId="1" applyNumberFormat="0" applyAlignment="0" applyProtection="0"/>
    <xf numFmtId="0" fontId="39" fillId="6" borderId="0" applyNumberFormat="0" applyBorder="0" applyAlignment="0" applyProtection="0"/>
    <xf numFmtId="0" fontId="61" fillId="15" borderId="36" applyNumberFormat="0" applyAlignment="0" applyProtection="0"/>
    <xf numFmtId="0" fontId="61" fillId="15" borderId="36" applyNumberFormat="0" applyAlignment="0" applyProtection="0"/>
    <xf numFmtId="0" fontId="61" fillId="56" borderId="36" applyNumberFormat="0" applyAlignment="0" applyProtection="0"/>
    <xf numFmtId="0" fontId="61" fillId="56" borderId="36" applyNumberFormat="0" applyAlignment="0" applyProtection="0"/>
    <xf numFmtId="0" fontId="61" fillId="9" borderId="36" applyNumberFormat="0" applyAlignment="0" applyProtection="0"/>
    <xf numFmtId="0" fontId="61" fillId="9" borderId="36" applyNumberFormat="0" applyAlignment="0" applyProtection="0"/>
    <xf numFmtId="0" fontId="61" fillId="9" borderId="36" applyNumberFormat="0" applyAlignment="0" applyProtection="0"/>
    <xf numFmtId="0" fontId="61" fillId="15" borderId="36" applyNumberFormat="0" applyAlignment="0" applyProtection="0"/>
    <xf numFmtId="0" fontId="35" fillId="15" borderId="3" applyNumberFormat="0" applyAlignment="0" applyProtection="0"/>
    <xf numFmtId="0" fontId="35" fillId="15" borderId="3" applyNumberFormat="0" applyAlignment="0" applyProtection="0"/>
    <xf numFmtId="0" fontId="35" fillId="15" borderId="3" applyNumberFormat="0" applyAlignment="0" applyProtection="0"/>
    <xf numFmtId="0" fontId="61" fillId="15" borderId="36" applyNumberFormat="0" applyAlignment="0" applyProtection="0"/>
    <xf numFmtId="0" fontId="35" fillId="15" borderId="3" applyNumberFormat="0" applyAlignment="0" applyProtection="0"/>
    <xf numFmtId="0" fontId="61" fillId="15" borderId="36" applyNumberFormat="0" applyAlignment="0" applyProtection="0"/>
    <xf numFmtId="0" fontId="35" fillId="15" borderId="3" applyNumberFormat="0" applyAlignment="0" applyProtection="0"/>
    <xf numFmtId="0" fontId="35" fillId="15" borderId="3" applyNumberFormat="0" applyAlignment="0" applyProtection="0"/>
    <xf numFmtId="0" fontId="41" fillId="26" borderId="4" applyNumberFormat="0" applyAlignment="0" applyProtection="0"/>
    <xf numFmtId="0" fontId="62" fillId="58" borderId="37" applyNumberFormat="0" applyAlignment="0" applyProtection="0"/>
    <xf numFmtId="0" fontId="62" fillId="58" borderId="5" applyNumberFormat="0" applyAlignment="0" applyProtection="0"/>
    <xf numFmtId="0" fontId="63" fillId="59" borderId="36"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64" fillId="0" borderId="6"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64" fillId="0" borderId="38" applyNumberFormat="0" applyFill="0" applyAlignment="0" applyProtection="0"/>
    <xf numFmtId="0" fontId="64" fillId="0" borderId="38"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64"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64" fillId="0" borderId="6" applyNumberFormat="0" applyFill="0" applyAlignment="0" applyProtection="0"/>
    <xf numFmtId="0" fontId="13" fillId="0" borderId="6" applyNumberFormat="0" applyFill="0" applyAlignment="0" applyProtection="0"/>
    <xf numFmtId="0" fontId="64" fillId="0" borderId="6" applyNumberFormat="0" applyFill="0" applyAlignment="0" applyProtection="0"/>
    <xf numFmtId="0" fontId="13" fillId="0" borderId="6" applyNumberFormat="0" applyFill="0" applyAlignment="0" applyProtection="0"/>
    <xf numFmtId="0" fontId="6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8"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7" fillId="0" borderId="39" applyNumberFormat="0" applyFill="0" applyAlignment="0" applyProtection="0"/>
    <xf numFmtId="0" fontId="44" fillId="0" borderId="8" applyNumberFormat="0" applyFill="0" applyAlignment="0" applyProtection="0"/>
    <xf numFmtId="0" fontId="44" fillId="0" borderId="8" applyNumberFormat="0" applyFill="0" applyAlignment="0" applyProtection="0"/>
    <xf numFmtId="0" fontId="68" fillId="0" borderId="40" applyNumberFormat="0" applyFill="0" applyAlignment="0" applyProtection="0"/>
    <xf numFmtId="0" fontId="45" fillId="0" borderId="9" applyNumberFormat="0" applyFill="0" applyAlignment="0" applyProtection="0"/>
    <xf numFmtId="0" fontId="45" fillId="0" borderId="10" applyNumberFormat="0" applyFill="0" applyAlignment="0" applyProtection="0"/>
    <xf numFmtId="0" fontId="69" fillId="0" borderId="41" applyNumberFormat="0" applyFill="0" applyAlignment="0" applyProtection="0"/>
    <xf numFmtId="0" fontId="46" fillId="0" borderId="11" applyNumberFormat="0" applyFill="0" applyAlignment="0" applyProtection="0"/>
    <xf numFmtId="0" fontId="46" fillId="0" borderId="12" applyNumberFormat="0" applyFill="0" applyAlignment="0" applyProtection="0"/>
    <xf numFmtId="0" fontId="6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6" fillId="5" borderId="3" applyNumberFormat="0" applyAlignment="0" applyProtection="0"/>
    <xf numFmtId="0" fontId="40" fillId="0" borderId="13" applyNumberFormat="0" applyFill="0" applyAlignment="0" applyProtection="0"/>
    <xf numFmtId="0" fontId="71" fillId="61" borderId="0" applyNumberFormat="0" applyBorder="0" applyAlignment="0" applyProtection="0"/>
    <xf numFmtId="0" fontId="57" fillId="0" borderId="0"/>
    <xf numFmtId="0" fontId="7" fillId="7" borderId="14" applyNumberFormat="0" applyFont="0" applyAlignment="0" applyProtection="0"/>
    <xf numFmtId="0" fontId="7" fillId="7" borderId="14"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42" fillId="62" borderId="43" applyNumberFormat="0" applyFont="0" applyAlignment="0" applyProtection="0"/>
    <xf numFmtId="0" fontId="12" fillId="62" borderId="43" applyNumberFormat="0" applyFont="0" applyAlignment="0" applyProtection="0"/>
    <xf numFmtId="0" fontId="12" fillId="62" borderId="43" applyNumberFormat="0" applyFont="0" applyAlignment="0" applyProtection="0"/>
    <xf numFmtId="0" fontId="27"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42"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42" fillId="62" borderId="43" applyNumberFormat="0" applyFont="0" applyAlignment="0" applyProtection="0"/>
    <xf numFmtId="0" fontId="42"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42"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27"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5" fillId="62" borderId="43" applyNumberFormat="0" applyFont="0" applyAlignment="0" applyProtection="0"/>
    <xf numFmtId="0" fontId="34" fillId="15" borderId="1" applyNumberFormat="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7" fillId="0" borderId="0"/>
    <xf numFmtId="0" fontId="57" fillId="0" borderId="0"/>
    <xf numFmtId="0" fontId="57" fillId="0" borderId="0"/>
    <xf numFmtId="0" fontId="72" fillId="0" borderId="0"/>
    <xf numFmtId="0" fontId="7" fillId="0" borderId="0"/>
    <xf numFmtId="0" fontId="57" fillId="0" borderId="0"/>
    <xf numFmtId="0" fontId="57" fillId="0" borderId="0"/>
    <xf numFmtId="0" fontId="72" fillId="0" borderId="0"/>
    <xf numFmtId="0" fontId="23"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2" fillId="0" borderId="0"/>
    <xf numFmtId="0" fontId="57" fillId="0" borderId="0"/>
    <xf numFmtId="0" fontId="7" fillId="0" borderId="0"/>
    <xf numFmtId="0" fontId="7" fillId="0" borderId="0"/>
    <xf numFmtId="0" fontId="7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3" fillId="0" borderId="6" applyNumberFormat="0" applyFill="0" applyAlignment="0" applyProtection="0"/>
    <xf numFmtId="0" fontId="28" fillId="0" borderId="0" applyNumberFormat="0" applyFill="0" applyBorder="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4"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2" fillId="58" borderId="37" applyNumberFormat="0" applyAlignment="0" applyProtection="0"/>
    <xf numFmtId="0" fontId="62" fillId="58" borderId="5" applyNumberFormat="0" applyAlignment="0" applyProtection="0"/>
    <xf numFmtId="0" fontId="62" fillId="58" borderId="37" applyNumberFormat="0" applyAlignment="0" applyProtection="0"/>
    <xf numFmtId="0" fontId="62" fillId="58" borderId="37" applyNumberFormat="0" applyAlignment="0" applyProtection="0"/>
    <xf numFmtId="0" fontId="62" fillId="58" borderId="5" applyNumberFormat="0" applyAlignment="0" applyProtection="0"/>
    <xf numFmtId="0" fontId="7" fillId="0" borderId="0"/>
    <xf numFmtId="0" fontId="2" fillId="0" borderId="0"/>
    <xf numFmtId="9" fontId="5" fillId="0" borderId="0" applyFont="0" applyFill="0" applyBorder="0" applyAlignment="0" applyProtection="0"/>
  </cellStyleXfs>
  <cellXfs count="764">
    <xf numFmtId="0" fontId="0" fillId="0" borderId="0" xfId="0"/>
    <xf numFmtId="0" fontId="18" fillId="0" borderId="0" xfId="0" applyFont="1"/>
    <xf numFmtId="0" fontId="14" fillId="0" borderId="0" xfId="0" applyFont="1"/>
    <xf numFmtId="0" fontId="18" fillId="0" borderId="0" xfId="0" applyFont="1" applyAlignment="1">
      <alignment horizontal="center"/>
    </xf>
    <xf numFmtId="0" fontId="18" fillId="0" borderId="0" xfId="0" applyFont="1" applyAlignment="1">
      <alignment horizontal="center" vertical="center"/>
    </xf>
    <xf numFmtId="0" fontId="15" fillId="0" borderId="0" xfId="0" applyFont="1"/>
    <xf numFmtId="0" fontId="16" fillId="0" borderId="0" xfId="0" applyFont="1"/>
    <xf numFmtId="0" fontId="21" fillId="0" borderId="0" xfId="0" applyFont="1"/>
    <xf numFmtId="0" fontId="22" fillId="0" borderId="0" xfId="0" applyFont="1"/>
    <xf numFmtId="14" fontId="24" fillId="28" borderId="19" xfId="0" applyNumberFormat="1" applyFont="1" applyFill="1" applyBorder="1" applyAlignment="1">
      <alignment horizontal="center" vertical="center"/>
    </xf>
    <xf numFmtId="0" fontId="17" fillId="0" borderId="0" xfId="476" applyFont="1" applyAlignment="1">
      <alignment vertical="center"/>
    </xf>
    <xf numFmtId="0" fontId="7" fillId="0" borderId="0" xfId="0" applyFont="1"/>
    <xf numFmtId="0" fontId="0" fillId="0" borderId="0" xfId="0" applyAlignment="1">
      <alignment horizontal="center" vertical="center"/>
    </xf>
    <xf numFmtId="0" fontId="51" fillId="0" borderId="0" xfId="0" applyFont="1"/>
    <xf numFmtId="1" fontId="51" fillId="0" borderId="0" xfId="0" applyNumberFormat="1" applyFont="1"/>
    <xf numFmtId="0" fontId="8" fillId="0" borderId="0" xfId="476" applyFont="1"/>
    <xf numFmtId="49" fontId="14" fillId="0" borderId="19" xfId="0" applyNumberFormat="1"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50" fillId="0" borderId="19" xfId="0" applyFont="1" applyBorder="1" applyAlignment="1">
      <alignment horizontal="left" vertical="center"/>
    </xf>
    <xf numFmtId="0" fontId="50" fillId="0" borderId="0" xfId="0" applyFont="1" applyAlignment="1">
      <alignment vertical="center"/>
    </xf>
    <xf numFmtId="0" fontId="8" fillId="0" borderId="0" xfId="476" applyFont="1" applyAlignment="1">
      <alignment vertical="center"/>
    </xf>
    <xf numFmtId="14" fontId="50" fillId="0" borderId="19" xfId="0" applyNumberFormat="1" applyFont="1" applyBorder="1" applyAlignment="1">
      <alignment horizontal="left" vertical="center"/>
    </xf>
    <xf numFmtId="0" fontId="51" fillId="0" borderId="0" xfId="0" applyFont="1" applyAlignment="1">
      <alignment horizontal="left" vertical="center"/>
    </xf>
    <xf numFmtId="1" fontId="50" fillId="0" borderId="19" xfId="0" applyNumberFormat="1" applyFont="1" applyBorder="1" applyAlignment="1">
      <alignment horizontal="center" vertical="center"/>
    </xf>
    <xf numFmtId="0" fontId="21" fillId="0" borderId="19" xfId="0" applyFont="1" applyBorder="1" applyAlignment="1">
      <alignment horizontal="left" vertical="center"/>
    </xf>
    <xf numFmtId="0" fontId="15" fillId="0" borderId="19" xfId="0" applyFont="1" applyBorder="1" applyAlignment="1">
      <alignment horizontal="center" vertical="center"/>
    </xf>
    <xf numFmtId="0" fontId="50" fillId="0" borderId="19" xfId="0" applyFont="1" applyBorder="1" applyAlignment="1">
      <alignment horizontal="center" vertical="center"/>
    </xf>
    <xf numFmtId="0" fontId="51" fillId="0" borderId="0" xfId="0" applyFont="1" applyAlignment="1">
      <alignment vertical="center"/>
    </xf>
    <xf numFmtId="0" fontId="54" fillId="0" borderId="19" xfId="0" applyFont="1" applyBorder="1" applyAlignment="1">
      <alignment horizontal="center" vertical="center"/>
    </xf>
    <xf numFmtId="0" fontId="51"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left" vertical="center" wrapText="1"/>
    </xf>
    <xf numFmtId="1" fontId="14"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51" fillId="0" borderId="0" xfId="0" applyFont="1" applyAlignment="1">
      <alignment vertical="top"/>
    </xf>
    <xf numFmtId="1" fontId="51" fillId="0" borderId="0" xfId="0" applyNumberFormat="1" applyFont="1" applyAlignment="1">
      <alignment horizontal="center" vertical="center" wrapText="1"/>
    </xf>
    <xf numFmtId="0" fontId="47" fillId="0" borderId="0" xfId="0" applyFont="1" applyAlignment="1">
      <alignment vertical="center"/>
    </xf>
    <xf numFmtId="0" fontId="22" fillId="0" borderId="19" xfId="0" applyFont="1" applyBorder="1" applyAlignment="1">
      <alignment horizontal="center" vertical="center" wrapText="1"/>
    </xf>
    <xf numFmtId="0" fontId="53" fillId="0" borderId="0" xfId="0" applyFont="1" applyAlignment="1">
      <alignment vertical="center"/>
    </xf>
    <xf numFmtId="0" fontId="51" fillId="0" borderId="19" xfId="0" applyFont="1" applyBorder="1" applyAlignment="1">
      <alignment vertical="center" wrapText="1"/>
    </xf>
    <xf numFmtId="0" fontId="14" fillId="0" borderId="19" xfId="0" applyFont="1" applyBorder="1" applyAlignment="1">
      <alignment horizontal="center" vertical="center" wrapText="1"/>
    </xf>
    <xf numFmtId="0" fontId="14" fillId="0" borderId="19" xfId="0" applyFont="1" applyBorder="1" applyAlignment="1">
      <alignment horizontal="left" vertical="center" wrapText="1"/>
    </xf>
    <xf numFmtId="10" fontId="14" fillId="0" borderId="19"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left" vertical="center" wrapText="1"/>
    </xf>
    <xf numFmtId="0" fontId="51" fillId="0" borderId="19" xfId="0" applyFont="1" applyBorder="1" applyAlignment="1">
      <alignment horizontal="center" vertical="center"/>
    </xf>
    <xf numFmtId="0" fontId="51" fillId="0" borderId="19" xfId="0" applyFont="1" applyBorder="1" applyAlignment="1">
      <alignment horizontal="left" vertical="center" wrapText="1"/>
    </xf>
    <xf numFmtId="10" fontId="51" fillId="0" borderId="19" xfId="0" applyNumberFormat="1" applyFont="1" applyBorder="1" applyAlignment="1">
      <alignment horizontal="center" vertical="center" wrapText="1"/>
    </xf>
    <xf numFmtId="0" fontId="51" fillId="0" borderId="19" xfId="0" applyFont="1" applyBorder="1" applyAlignment="1">
      <alignment horizontal="center" vertical="center" wrapText="1"/>
    </xf>
    <xf numFmtId="0" fontId="16" fillId="0" borderId="0" xfId="0" applyFont="1" applyAlignment="1">
      <alignment horizontal="center" vertical="center"/>
    </xf>
    <xf numFmtId="0" fontId="0" fillId="31" borderId="19" xfId="0" applyFill="1" applyBorder="1" applyAlignment="1">
      <alignment horizontal="center" vertical="center"/>
    </xf>
    <xf numFmtId="0" fontId="47" fillId="0" borderId="0" xfId="0" applyFont="1" applyAlignment="1">
      <alignment horizontal="center" vertical="center"/>
    </xf>
    <xf numFmtId="0" fontId="47" fillId="0" borderId="0" xfId="0" applyFont="1" applyAlignment="1">
      <alignment vertical="center" wrapText="1"/>
    </xf>
    <xf numFmtId="0" fontId="51" fillId="0" borderId="19" xfId="0" applyFont="1" applyBorder="1"/>
    <xf numFmtId="10" fontId="14" fillId="0" borderId="0" xfId="398" applyNumberFormat="1" applyFont="1" applyBorder="1" applyAlignment="1">
      <alignment horizontal="center" vertical="center" wrapText="1"/>
    </xf>
    <xf numFmtId="9" fontId="51" fillId="0" borderId="0" xfId="0" applyNumberFormat="1" applyFont="1" applyAlignment="1">
      <alignment horizontal="center" vertical="center" wrapText="1"/>
    </xf>
    <xf numFmtId="1" fontId="51" fillId="0" borderId="19" xfId="0" applyNumberFormat="1" applyFont="1" applyBorder="1" applyAlignment="1">
      <alignment horizontal="center" vertical="center" wrapText="1"/>
    </xf>
    <xf numFmtId="9" fontId="51" fillId="0" borderId="19" xfId="0" applyNumberFormat="1" applyFont="1" applyBorder="1" applyAlignment="1">
      <alignment horizontal="center" vertical="center" wrapText="1"/>
    </xf>
    <xf numFmtId="2" fontId="50" fillId="0" borderId="19" xfId="0" applyNumberFormat="1" applyFont="1" applyBorder="1" applyAlignment="1">
      <alignment horizontal="center" vertical="center"/>
    </xf>
    <xf numFmtId="0" fontId="56" fillId="0" borderId="0" xfId="0" applyFont="1" applyAlignment="1">
      <alignment vertical="top"/>
    </xf>
    <xf numFmtId="0" fontId="16" fillId="0" borderId="0" xfId="0" applyFont="1" applyAlignment="1">
      <alignment horizontal="left" vertical="center"/>
    </xf>
    <xf numFmtId="0" fontId="16" fillId="0" borderId="0" xfId="0" applyFont="1" applyAlignment="1">
      <alignment vertical="center"/>
    </xf>
    <xf numFmtId="0" fontId="16" fillId="0" borderId="0" xfId="486" applyFont="1" applyAlignment="1">
      <alignment horizontal="left" vertical="center"/>
    </xf>
    <xf numFmtId="0" fontId="51" fillId="0" borderId="0" xfId="0" applyFont="1" applyAlignment="1">
      <alignment horizontal="center" vertical="center" wrapText="1"/>
    </xf>
    <xf numFmtId="0" fontId="22" fillId="0" borderId="19" xfId="0" applyFont="1" applyBorder="1" applyAlignment="1">
      <alignment horizontal="center" vertical="center"/>
    </xf>
    <xf numFmtId="0" fontId="20"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164" fontId="9" fillId="0" borderId="0" xfId="398" applyNumberFormat="1" applyFont="1" applyFill="1" applyBorder="1" applyAlignment="1" applyProtection="1">
      <alignment horizontal="center" vertical="center" wrapText="1"/>
    </xf>
    <xf numFmtId="0" fontId="9" fillId="0" borderId="0" xfId="0" applyFont="1" applyAlignment="1">
      <alignment vertical="center" wrapText="1"/>
    </xf>
    <xf numFmtId="0" fontId="25" fillId="0" borderId="0" xfId="0" applyFont="1" applyAlignment="1">
      <alignment vertical="center"/>
    </xf>
    <xf numFmtId="1" fontId="22" fillId="0" borderId="19" xfId="0" applyNumberFormat="1" applyFont="1" applyBorder="1" applyAlignment="1">
      <alignment horizontal="center" vertical="center"/>
    </xf>
    <xf numFmtId="49" fontId="14" fillId="32" borderId="19" xfId="0" applyNumberFormat="1" applyFont="1" applyFill="1" applyBorder="1" applyAlignment="1">
      <alignment horizontal="center" vertical="center"/>
    </xf>
    <xf numFmtId="0" fontId="14" fillId="32" borderId="19" xfId="0" applyFont="1" applyFill="1" applyBorder="1" applyAlignment="1">
      <alignment horizontal="center" vertical="center"/>
    </xf>
    <xf numFmtId="9" fontId="14" fillId="32" borderId="19" xfId="417" applyFont="1" applyFill="1" applyBorder="1" applyAlignment="1" applyProtection="1">
      <alignment horizontal="center" vertical="center"/>
    </xf>
    <xf numFmtId="1" fontId="14" fillId="32" borderId="19" xfId="417" applyNumberFormat="1" applyFont="1" applyFill="1" applyBorder="1" applyAlignment="1" applyProtection="1">
      <alignment horizontal="center" vertical="center"/>
    </xf>
    <xf numFmtId="9" fontId="14" fillId="0" borderId="19" xfId="417" applyFont="1" applyBorder="1" applyAlignment="1" applyProtection="1">
      <alignment horizontal="center" vertical="center"/>
    </xf>
    <xf numFmtId="1" fontId="14" fillId="0" borderId="19" xfId="417" applyNumberFormat="1" applyFont="1" applyBorder="1" applyAlignment="1" applyProtection="1">
      <alignment horizontal="center" vertical="center"/>
    </xf>
    <xf numFmtId="0" fontId="18" fillId="0" borderId="19" xfId="0" applyFont="1" applyBorder="1" applyAlignment="1">
      <alignment vertical="center"/>
    </xf>
    <xf numFmtId="1" fontId="14" fillId="0" borderId="19" xfId="417" applyNumberFormat="1" applyFont="1" applyFill="1" applyBorder="1" applyAlignment="1" applyProtection="1">
      <alignment horizontal="center" vertical="center"/>
    </xf>
    <xf numFmtId="0" fontId="52" fillId="0" borderId="0" xfId="0" applyFont="1" applyAlignment="1">
      <alignment vertical="center"/>
    </xf>
    <xf numFmtId="0" fontId="20" fillId="64" borderId="0" xfId="0" applyFont="1" applyFill="1" applyAlignment="1">
      <alignment vertical="center"/>
    </xf>
    <xf numFmtId="0" fontId="18" fillId="64" borderId="0" xfId="0" applyFont="1" applyFill="1" applyAlignment="1">
      <alignment vertical="center"/>
    </xf>
    <xf numFmtId="0" fontId="9" fillId="64" borderId="0" xfId="0" applyFont="1" applyFill="1" applyAlignment="1">
      <alignment vertical="center" wrapText="1"/>
    </xf>
    <xf numFmtId="0" fontId="76" fillId="0" borderId="0" xfId="0" applyFont="1"/>
    <xf numFmtId="0" fontId="14" fillId="32" borderId="19" xfId="417" applyNumberFormat="1" applyFont="1" applyFill="1" applyBorder="1" applyAlignment="1" applyProtection="1">
      <alignment horizontal="center" vertical="center"/>
    </xf>
    <xf numFmtId="2" fontId="14" fillId="0" borderId="19" xfId="417" applyNumberFormat="1" applyFont="1" applyFill="1" applyBorder="1" applyAlignment="1" applyProtection="1">
      <alignment horizontal="center" vertical="center"/>
    </xf>
    <xf numFmtId="9" fontId="14" fillId="0" borderId="19" xfId="417" applyFont="1" applyFill="1" applyBorder="1" applyAlignment="1" applyProtection="1">
      <alignment horizontal="center" vertical="center"/>
    </xf>
    <xf numFmtId="0" fontId="16" fillId="0" borderId="19" xfId="0" applyFont="1" applyBorder="1" applyAlignment="1">
      <alignment horizontal="center" vertical="center"/>
    </xf>
    <xf numFmtId="1" fontId="50" fillId="63" borderId="19" xfId="0" applyNumberFormat="1" applyFont="1" applyFill="1" applyBorder="1" applyAlignment="1">
      <alignment horizontal="center" vertical="center"/>
    </xf>
    <xf numFmtId="2" fontId="50" fillId="63" borderId="19" xfId="0" applyNumberFormat="1" applyFont="1" applyFill="1" applyBorder="1" applyAlignment="1">
      <alignment horizontal="center" vertical="center"/>
    </xf>
    <xf numFmtId="0" fontId="10" fillId="0" borderId="19" xfId="0" applyFont="1" applyBorder="1" applyAlignment="1">
      <alignment horizontal="center" vertical="center" wrapText="1"/>
    </xf>
    <xf numFmtId="9" fontId="9" fillId="0" borderId="19" xfId="0" quotePrefix="1" applyNumberFormat="1" applyFont="1" applyBorder="1" applyAlignment="1">
      <alignment horizontal="center" vertical="center" wrapText="1"/>
    </xf>
    <xf numFmtId="9" fontId="9" fillId="0" borderId="19" xfId="0" applyNumberFormat="1" applyFont="1" applyBorder="1" applyAlignment="1">
      <alignment horizontal="center" vertical="center" wrapText="1"/>
    </xf>
    <xf numFmtId="1" fontId="9" fillId="0" borderId="19" xfId="0" applyNumberFormat="1" applyFont="1" applyBorder="1" applyAlignment="1">
      <alignment horizontal="center" vertical="center" wrapText="1"/>
    </xf>
    <xf numFmtId="0" fontId="22" fillId="0" borderId="19" xfId="0" applyFont="1" applyBorder="1"/>
    <xf numFmtId="0" fontId="22" fillId="0" borderId="19" xfId="0" applyFont="1" applyBorder="1" applyAlignment="1">
      <alignment horizontal="center"/>
    </xf>
    <xf numFmtId="0" fontId="51" fillId="0" borderId="19" xfId="0" applyFont="1" applyBorder="1" applyAlignment="1">
      <alignment horizontal="center"/>
    </xf>
    <xf numFmtId="0" fontId="14" fillId="31" borderId="19" xfId="0" applyFont="1" applyFill="1" applyBorder="1" applyAlignment="1">
      <alignment horizontal="center"/>
    </xf>
    <xf numFmtId="10" fontId="9" fillId="0" borderId="19" xfId="398" applyNumberFormat="1" applyFont="1" applyFill="1" applyBorder="1" applyAlignment="1" applyProtection="1">
      <alignment horizontal="center" vertical="center" wrapText="1"/>
    </xf>
    <xf numFmtId="164" fontId="9" fillId="0" borderId="19" xfId="398" applyNumberFormat="1" applyFont="1" applyFill="1" applyBorder="1" applyAlignment="1" applyProtection="1">
      <alignment horizontal="center" vertical="center" wrapText="1"/>
    </xf>
    <xf numFmtId="10" fontId="18" fillId="0" borderId="19" xfId="0" applyNumberFormat="1" applyFont="1" applyBorder="1" applyAlignment="1">
      <alignment vertical="center"/>
    </xf>
    <xf numFmtId="0" fontId="51" fillId="0" borderId="19" xfId="0" applyFont="1" applyBorder="1" applyAlignment="1">
      <alignment vertical="center"/>
    </xf>
    <xf numFmtId="0" fontId="78" fillId="0" borderId="19" xfId="0" applyFont="1" applyBorder="1" applyAlignment="1">
      <alignment vertical="center"/>
    </xf>
    <xf numFmtId="0" fontId="78" fillId="0" borderId="0" xfId="0" applyFont="1" applyAlignment="1">
      <alignment vertical="center"/>
    </xf>
    <xf numFmtId="1" fontId="78" fillId="0" borderId="19" xfId="0" applyNumberFormat="1" applyFont="1" applyBorder="1" applyAlignment="1">
      <alignment vertical="center"/>
    </xf>
    <xf numFmtId="0" fontId="78" fillId="0" borderId="19" xfId="0" applyFont="1" applyBorder="1" applyAlignment="1">
      <alignment vertical="center" wrapText="1"/>
    </xf>
    <xf numFmtId="0" fontId="78" fillId="69" borderId="19" xfId="0" applyFont="1" applyFill="1" applyBorder="1" applyAlignment="1">
      <alignment vertical="center"/>
    </xf>
    <xf numFmtId="0" fontId="78" fillId="0" borderId="0" xfId="0" applyFont="1"/>
    <xf numFmtId="0" fontId="80" fillId="0" borderId="0" xfId="0" applyFont="1"/>
    <xf numFmtId="0" fontId="4" fillId="0" borderId="0" xfId="0" applyFont="1"/>
    <xf numFmtId="0" fontId="78" fillId="0" borderId="0" xfId="0" applyFont="1" applyAlignment="1">
      <alignment vertical="top"/>
    </xf>
    <xf numFmtId="0" fontId="4" fillId="0" borderId="0" xfId="0" applyFont="1" applyAlignment="1">
      <alignment vertical="top"/>
    </xf>
    <xf numFmtId="0" fontId="81" fillId="0" borderId="0" xfId="0" applyFont="1"/>
    <xf numFmtId="0" fontId="3" fillId="0" borderId="0" xfId="0" applyFont="1"/>
    <xf numFmtId="0" fontId="10" fillId="0" borderId="26" xfId="543" applyFont="1" applyBorder="1" applyAlignment="1">
      <alignment vertical="center"/>
    </xf>
    <xf numFmtId="0" fontId="10" fillId="72" borderId="0" xfId="543" applyFont="1" applyFill="1" applyAlignment="1">
      <alignment vertical="center"/>
    </xf>
    <xf numFmtId="0" fontId="10" fillId="0" borderId="0" xfId="543" applyFont="1" applyAlignment="1">
      <alignment vertical="center"/>
    </xf>
    <xf numFmtId="0" fontId="9" fillId="0" borderId="0" xfId="543" applyFont="1" applyAlignment="1">
      <alignment vertical="center"/>
    </xf>
    <xf numFmtId="0" fontId="82" fillId="0" borderId="0" xfId="0" applyFont="1"/>
    <xf numFmtId="0" fontId="83" fillId="0" borderId="0" xfId="0" applyFont="1"/>
    <xf numFmtId="0" fontId="85" fillId="0" borderId="0" xfId="0" applyFont="1" applyAlignment="1">
      <alignment vertical="center"/>
    </xf>
    <xf numFmtId="0" fontId="91" fillId="0" borderId="64" xfId="0" applyFont="1" applyBorder="1" applyAlignment="1">
      <alignment horizontal="center" vertical="center" wrapText="1"/>
    </xf>
    <xf numFmtId="0" fontId="91" fillId="0" borderId="63" xfId="0" applyFont="1" applyBorder="1" applyAlignment="1">
      <alignment horizontal="center" vertical="center" wrapText="1"/>
    </xf>
    <xf numFmtId="0" fontId="91" fillId="0" borderId="19" xfId="0" applyFont="1" applyBorder="1" applyAlignment="1">
      <alignment horizontal="center" vertical="center" wrapText="1"/>
    </xf>
    <xf numFmtId="0" fontId="91" fillId="0" borderId="49" xfId="0" applyFont="1" applyBorder="1" applyAlignment="1">
      <alignment horizontal="center" vertical="center" wrapText="1"/>
    </xf>
    <xf numFmtId="0" fontId="20" fillId="0" borderId="0" xfId="0" applyFont="1" applyAlignment="1">
      <alignment horizontal="left" vertical="center"/>
    </xf>
    <xf numFmtId="0" fontId="16" fillId="0" borderId="0" xfId="0" applyFont="1" applyAlignment="1">
      <alignment horizontal="center"/>
    </xf>
    <xf numFmtId="0" fontId="7" fillId="0" borderId="0" xfId="476" applyAlignment="1">
      <alignment vertical="center"/>
    </xf>
    <xf numFmtId="0" fontId="7" fillId="0" borderId="0" xfId="476"/>
    <xf numFmtId="14" fontId="7" fillId="0" borderId="0" xfId="476" applyNumberFormat="1" applyAlignment="1">
      <alignment vertical="center"/>
    </xf>
    <xf numFmtId="0" fontId="7" fillId="0" borderId="0" xfId="476" applyAlignment="1">
      <alignment horizontal="left" indent="3"/>
    </xf>
    <xf numFmtId="14" fontId="7" fillId="0" borderId="0" xfId="476" applyNumberFormat="1" applyAlignment="1">
      <alignment horizontal="left" vertical="center"/>
    </xf>
    <xf numFmtId="0" fontId="16" fillId="0" borderId="0" xfId="0" applyFont="1" applyAlignment="1">
      <alignment horizontal="left"/>
    </xf>
    <xf numFmtId="0" fontId="16" fillId="27" borderId="0" xfId="0" applyFont="1" applyFill="1" applyAlignment="1">
      <alignment horizontal="center" vertical="center" wrapText="1"/>
    </xf>
    <xf numFmtId="1" fontId="17" fillId="67" borderId="47" xfId="0" applyNumberFormat="1" applyFont="1" applyFill="1" applyBorder="1" applyAlignment="1" applyProtection="1">
      <alignment horizontal="center" vertical="center" wrapText="1"/>
      <protection locked="0"/>
    </xf>
    <xf numFmtId="1" fontId="17" fillId="67" borderId="19" xfId="0" applyNumberFormat="1" applyFont="1" applyFill="1" applyBorder="1" applyAlignment="1" applyProtection="1">
      <alignment horizontal="center" vertical="center" wrapText="1"/>
      <protection locked="0"/>
    </xf>
    <xf numFmtId="1" fontId="17" fillId="0" borderId="19" xfId="0" applyNumberFormat="1" applyFont="1" applyBorder="1" applyAlignment="1">
      <alignment horizontal="center" vertical="center" wrapText="1"/>
    </xf>
    <xf numFmtId="1" fontId="17" fillId="67" borderId="50" xfId="0" applyNumberFormat="1" applyFont="1" applyFill="1" applyBorder="1" applyAlignment="1" applyProtection="1">
      <alignment horizontal="center" vertical="center" wrapText="1"/>
      <protection locked="0"/>
    </xf>
    <xf numFmtId="1" fontId="17" fillId="0" borderId="49" xfId="0" applyNumberFormat="1" applyFont="1" applyBorder="1" applyAlignment="1">
      <alignment horizontal="center" vertical="center" wrapText="1"/>
    </xf>
    <xf numFmtId="0" fontId="21" fillId="0" borderId="55" xfId="0" applyFont="1" applyBorder="1" applyAlignment="1">
      <alignment horizontal="left" vertical="center" indent="1"/>
    </xf>
    <xf numFmtId="0" fontId="21" fillId="0" borderId="60" xfId="0" applyFont="1" applyBorder="1" applyAlignment="1">
      <alignment horizontal="left" vertical="center" indent="1"/>
    </xf>
    <xf numFmtId="0" fontId="78" fillId="0" borderId="27" xfId="0" applyFont="1" applyBorder="1"/>
    <xf numFmtId="0" fontId="78" fillId="0" borderId="59" xfId="0" applyFont="1" applyBorder="1"/>
    <xf numFmtId="0" fontId="78" fillId="0" borderId="57" xfId="0" applyFont="1" applyBorder="1"/>
    <xf numFmtId="0" fontId="21" fillId="0" borderId="54" xfId="0" applyFont="1" applyBorder="1" applyAlignment="1">
      <alignment horizontal="left" vertical="center" indent="1"/>
    </xf>
    <xf numFmtId="0" fontId="21" fillId="0" borderId="59" xfId="0" applyFont="1" applyBorder="1" applyAlignment="1">
      <alignment horizontal="left" vertical="center" indent="1"/>
    </xf>
    <xf numFmtId="1" fontId="17" fillId="67" borderId="20" xfId="0" applyNumberFormat="1" applyFont="1" applyFill="1" applyBorder="1" applyAlignment="1" applyProtection="1">
      <alignment horizontal="center" vertical="center" wrapText="1"/>
      <protection locked="0"/>
    </xf>
    <xf numFmtId="1" fontId="17" fillId="0" borderId="20" xfId="0" applyNumberFormat="1" applyFont="1" applyBorder="1" applyAlignment="1">
      <alignment horizontal="center" vertical="center" wrapText="1"/>
    </xf>
    <xf numFmtId="1" fontId="17" fillId="67" borderId="72" xfId="0" applyNumberFormat="1" applyFont="1" applyFill="1" applyBorder="1" applyAlignment="1" applyProtection="1">
      <alignment horizontal="center" vertical="center" wrapText="1"/>
      <protection locked="0"/>
    </xf>
    <xf numFmtId="0" fontId="78" fillId="0" borderId="52" xfId="0" applyFont="1" applyBorder="1"/>
    <xf numFmtId="0" fontId="78" fillId="0" borderId="60" xfId="0" applyFont="1" applyBorder="1"/>
    <xf numFmtId="1" fontId="17" fillId="0" borderId="64" xfId="0" quotePrefix="1" applyNumberFormat="1" applyFont="1" applyBorder="1" applyAlignment="1">
      <alignment horizontal="center" vertical="center" wrapText="1"/>
    </xf>
    <xf numFmtId="1" fontId="17" fillId="0" borderId="63" xfId="0" quotePrefix="1" applyNumberFormat="1" applyFont="1" applyBorder="1" applyAlignment="1">
      <alignment horizontal="center" vertical="center" wrapText="1"/>
    </xf>
    <xf numFmtId="0" fontId="88" fillId="0" borderId="0" xfId="0" applyFont="1" applyAlignment="1">
      <alignment horizontal="left" vertical="center"/>
    </xf>
    <xf numFmtId="0" fontId="14" fillId="0" borderId="19" xfId="0" applyFont="1" applyBorder="1" applyAlignment="1">
      <alignment horizontal="left" vertical="center" indent="1"/>
    </xf>
    <xf numFmtId="0" fontId="14" fillId="0" borderId="26" xfId="0" applyFont="1" applyBorder="1" applyAlignment="1">
      <alignment horizontal="left" vertical="center" indent="1"/>
    </xf>
    <xf numFmtId="0" fontId="2" fillId="0" borderId="0" xfId="0" applyFont="1" applyAlignment="1">
      <alignment vertical="center" wrapText="1"/>
    </xf>
    <xf numFmtId="0" fontId="14" fillId="0" borderId="27" xfId="0" applyFont="1" applyBorder="1" applyAlignment="1">
      <alignment horizontal="left" vertical="center" indent="1"/>
    </xf>
    <xf numFmtId="0" fontId="14" fillId="0" borderId="0" xfId="0" applyFont="1" applyAlignment="1">
      <alignment horizontal="left" vertical="center" indent="1"/>
    </xf>
    <xf numFmtId="0" fontId="14" fillId="0" borderId="0" xfId="0" applyFont="1" applyAlignment="1">
      <alignment horizontal="left" vertical="center" wrapText="1" indent="1"/>
    </xf>
    <xf numFmtId="0" fontId="16" fillId="0" borderId="0" xfId="0" applyFont="1" applyAlignment="1">
      <alignment vertical="center" wrapText="1"/>
    </xf>
    <xf numFmtId="0" fontId="78" fillId="0" borderId="0" xfId="0" applyFont="1" applyAlignment="1">
      <alignment vertical="center" wrapText="1"/>
    </xf>
    <xf numFmtId="0" fontId="94" fillId="0" borderId="0" xfId="0" applyFont="1"/>
    <xf numFmtId="0" fontId="7" fillId="0" borderId="0" xfId="0" applyFont="1" applyAlignment="1">
      <alignment vertical="center"/>
    </xf>
    <xf numFmtId="0" fontId="21" fillId="0" borderId="0" xfId="0" applyFont="1" applyAlignment="1">
      <alignment vertical="center"/>
    </xf>
    <xf numFmtId="0" fontId="22" fillId="0" borderId="23" xfId="0" applyFont="1" applyBorder="1" applyAlignment="1">
      <alignment horizontal="center" vertical="center" wrapText="1"/>
    </xf>
    <xf numFmtId="0" fontId="14" fillId="0" borderId="23" xfId="0" applyFont="1" applyBorder="1" applyAlignment="1">
      <alignment vertical="center" wrapText="1"/>
    </xf>
    <xf numFmtId="1" fontId="10" fillId="66" borderId="23" xfId="0" applyNumberFormat="1" applyFont="1" applyFill="1" applyBorder="1" applyAlignment="1" applyProtection="1">
      <alignment horizontal="center" vertical="center"/>
      <protection locked="0"/>
    </xf>
    <xf numFmtId="1" fontId="10" fillId="28" borderId="23" xfId="0" applyNumberFormat="1" applyFont="1" applyFill="1" applyBorder="1" applyAlignment="1">
      <alignment horizontal="center" vertical="center" wrapText="1"/>
    </xf>
    <xf numFmtId="10" fontId="10" fillId="27" borderId="23" xfId="398" applyNumberFormat="1" applyFont="1" applyFill="1" applyBorder="1" applyAlignment="1" applyProtection="1">
      <alignment horizontal="center" vertical="center" wrapText="1"/>
    </xf>
    <xf numFmtId="1" fontId="78" fillId="0" borderId="0" xfId="0" applyNumberFormat="1" applyFont="1"/>
    <xf numFmtId="0" fontId="14" fillId="0" borderId="29" xfId="0" applyFont="1" applyBorder="1" applyAlignment="1">
      <alignment vertical="center" wrapText="1"/>
    </xf>
    <xf numFmtId="0" fontId="95" fillId="0" borderId="0" xfId="0" applyFont="1"/>
    <xf numFmtId="0" fontId="95" fillId="0" borderId="0" xfId="0" applyFont="1" applyAlignment="1">
      <alignment horizontal="center"/>
    </xf>
    <xf numFmtId="0" fontId="97" fillId="0" borderId="0" xfId="544" applyFont="1"/>
    <xf numFmtId="0" fontId="98" fillId="0" borderId="0" xfId="544" applyFont="1"/>
    <xf numFmtId="0" fontId="75" fillId="0" borderId="19" xfId="0" applyFont="1" applyBorder="1" applyAlignment="1">
      <alignment vertical="top" wrapText="1"/>
    </xf>
    <xf numFmtId="0" fontId="24" fillId="0" borderId="52" xfId="0" applyFont="1" applyBorder="1" applyAlignment="1">
      <alignment horizontal="left" vertical="center" wrapText="1" indent="1"/>
    </xf>
    <xf numFmtId="0" fontId="18" fillId="71" borderId="0" xfId="0" applyFont="1" applyFill="1" applyAlignment="1">
      <alignment vertical="center"/>
    </xf>
    <xf numFmtId="0" fontId="101" fillId="0" borderId="0" xfId="0" applyFont="1"/>
    <xf numFmtId="0" fontId="83" fillId="0" borderId="0" xfId="0" applyFont="1" applyAlignment="1">
      <alignment horizontal="left" vertical="center"/>
    </xf>
    <xf numFmtId="0" fontId="101" fillId="0" borderId="0" xfId="544" applyFont="1"/>
    <xf numFmtId="1" fontId="17" fillId="73" borderId="19" xfId="544" applyNumberFormat="1" applyFont="1" applyFill="1" applyBorder="1" applyAlignment="1" applyProtection="1">
      <alignment horizontal="left" vertical="center" wrapText="1"/>
      <protection locked="0"/>
    </xf>
    <xf numFmtId="1" fontId="17" fillId="73" borderId="47" xfId="544" applyNumberFormat="1" applyFont="1" applyFill="1" applyBorder="1" applyAlignment="1" applyProtection="1">
      <alignment horizontal="left" vertical="center" wrapText="1"/>
      <protection locked="0"/>
    </xf>
    <xf numFmtId="1" fontId="17" fillId="73" borderId="64" xfId="544" applyNumberFormat="1" applyFont="1" applyFill="1" applyBorder="1" applyAlignment="1" applyProtection="1">
      <alignment horizontal="left" vertical="center" wrapText="1"/>
      <protection locked="0"/>
    </xf>
    <xf numFmtId="0" fontId="9" fillId="0" borderId="29" xfId="0" applyFont="1" applyBorder="1" applyAlignment="1">
      <alignment vertical="center" wrapText="1"/>
    </xf>
    <xf numFmtId="0" fontId="9" fillId="0" borderId="23" xfId="0" applyFont="1" applyBorder="1" applyAlignment="1">
      <alignment vertical="center" wrapText="1"/>
    </xf>
    <xf numFmtId="0" fontId="78" fillId="0" borderId="54" xfId="0" applyFont="1" applyBorder="1"/>
    <xf numFmtId="0" fontId="75" fillId="0" borderId="19" xfId="0" applyFont="1" applyBorder="1" applyAlignment="1">
      <alignment horizontal="center" vertical="center"/>
    </xf>
    <xf numFmtId="0" fontId="11" fillId="0" borderId="19" xfId="0" applyFont="1" applyBorder="1" applyAlignment="1">
      <alignment horizontal="center" vertical="center" wrapText="1"/>
    </xf>
    <xf numFmtId="0" fontId="11" fillId="0" borderId="50" xfId="0" applyFont="1" applyBorder="1" applyAlignment="1">
      <alignment horizontal="center" vertical="center" wrapText="1"/>
    </xf>
    <xf numFmtId="1" fontId="17" fillId="75" borderId="20" xfId="0" applyNumberFormat="1" applyFont="1" applyFill="1" applyBorder="1" applyAlignment="1" applyProtection="1">
      <alignment horizontal="center" vertical="center" wrapText="1"/>
      <protection locked="0"/>
    </xf>
    <xf numFmtId="1" fontId="17" fillId="75" borderId="50" xfId="0" applyNumberFormat="1" applyFont="1" applyFill="1" applyBorder="1" applyAlignment="1" applyProtection="1">
      <alignment horizontal="center" vertical="center" wrapText="1"/>
      <protection locked="0"/>
    </xf>
    <xf numFmtId="1" fontId="17" fillId="75" borderId="19" xfId="0" applyNumberFormat="1" applyFont="1" applyFill="1" applyBorder="1" applyAlignment="1" applyProtection="1">
      <alignment horizontal="center" vertical="center" wrapText="1"/>
      <protection locked="0"/>
    </xf>
    <xf numFmtId="1" fontId="17" fillId="75" borderId="49" xfId="0" applyNumberFormat="1" applyFont="1" applyFill="1" applyBorder="1" applyAlignment="1" applyProtection="1">
      <alignment horizontal="center" vertical="center" wrapText="1"/>
      <protection locked="0"/>
    </xf>
    <xf numFmtId="0" fontId="1" fillId="0" borderId="0" xfId="0" applyFont="1"/>
    <xf numFmtId="0" fontId="1" fillId="0" borderId="0" xfId="0" applyFont="1" applyAlignment="1">
      <alignment vertical="center"/>
    </xf>
    <xf numFmtId="1" fontId="16" fillId="0" borderId="0" xfId="0" applyNumberFormat="1" applyFont="1"/>
    <xf numFmtId="0" fontId="75" fillId="64" borderId="48" xfId="0" applyFont="1" applyFill="1" applyBorder="1" applyAlignment="1">
      <alignment horizontal="center" vertical="center"/>
    </xf>
    <xf numFmtId="0" fontId="75" fillId="0" borderId="49" xfId="0" applyFont="1" applyBorder="1" applyAlignment="1">
      <alignment vertical="top" wrapText="1"/>
    </xf>
    <xf numFmtId="0" fontId="75" fillId="0" borderId="49" xfId="0" applyFont="1" applyBorder="1" applyAlignment="1">
      <alignment vertical="top"/>
    </xf>
    <xf numFmtId="0" fontId="75" fillId="0" borderId="64" xfId="0" applyFont="1" applyBorder="1" applyAlignment="1">
      <alignment vertical="top" wrapText="1"/>
    </xf>
    <xf numFmtId="0" fontId="75" fillId="0" borderId="63" xfId="0" applyFont="1" applyBorder="1" applyAlignment="1">
      <alignment vertical="top" wrapText="1"/>
    </xf>
    <xf numFmtId="14" fontId="9" fillId="0" borderId="19" xfId="0" applyNumberFormat="1" applyFont="1" applyBorder="1" applyAlignment="1">
      <alignment horizontal="left"/>
    </xf>
    <xf numFmtId="0" fontId="14" fillId="0" borderId="19" xfId="0" applyFont="1" applyBorder="1"/>
    <xf numFmtId="0" fontId="8" fillId="65" borderId="97" xfId="0" applyFont="1" applyFill="1" applyBorder="1" applyAlignment="1" applyProtection="1">
      <alignment horizontal="center" vertical="center" wrapText="1"/>
      <protection locked="0"/>
    </xf>
    <xf numFmtId="0" fontId="8" fillId="65" borderId="98" xfId="0" applyFont="1" applyFill="1" applyBorder="1" applyAlignment="1" applyProtection="1">
      <alignment horizontal="center" vertical="center" wrapText="1"/>
      <protection locked="0"/>
    </xf>
    <xf numFmtId="0" fontId="8" fillId="65" borderId="99" xfId="0" applyFont="1" applyFill="1" applyBorder="1" applyAlignment="1" applyProtection="1">
      <alignment horizontal="center" vertical="center" wrapText="1"/>
      <protection locked="0"/>
    </xf>
    <xf numFmtId="0" fontId="0" fillId="0" borderId="0" xfId="0" applyProtection="1">
      <protection locked="0"/>
    </xf>
    <xf numFmtId="1" fontId="1" fillId="0" borderId="19" xfId="0" applyNumberFormat="1" applyFont="1" applyBorder="1" applyAlignment="1">
      <alignment vertical="center"/>
    </xf>
    <xf numFmtId="0" fontId="111" fillId="0" borderId="0" xfId="0" applyFont="1"/>
    <xf numFmtId="0" fontId="96" fillId="0" borderId="0" xfId="0" applyFont="1"/>
    <xf numFmtId="0" fontId="90" fillId="0" borderId="0" xfId="0" applyFont="1" applyAlignment="1">
      <alignment vertical="center"/>
    </xf>
    <xf numFmtId="0" fontId="14" fillId="76" borderId="19" xfId="0" applyFont="1" applyFill="1" applyBorder="1" applyAlignment="1">
      <alignment horizontal="center" vertical="center"/>
    </xf>
    <xf numFmtId="9" fontId="14" fillId="76" borderId="19" xfId="417" applyFont="1" applyFill="1" applyBorder="1" applyAlignment="1" applyProtection="1">
      <alignment horizontal="center" vertical="center"/>
    </xf>
    <xf numFmtId="1" fontId="14" fillId="76" borderId="19" xfId="417" applyNumberFormat="1" applyFont="1" applyFill="1" applyBorder="1" applyAlignment="1" applyProtection="1">
      <alignment horizontal="center" vertical="center"/>
    </xf>
    <xf numFmtId="2" fontId="50" fillId="76" borderId="19" xfId="0" applyNumberFormat="1" applyFont="1" applyFill="1" applyBorder="1" applyAlignment="1">
      <alignment horizontal="center" vertical="center"/>
    </xf>
    <xf numFmtId="0" fontId="14" fillId="0" borderId="19" xfId="417" applyNumberFormat="1" applyFont="1" applyFill="1" applyBorder="1" applyAlignment="1" applyProtection="1">
      <alignment horizontal="center" vertical="center"/>
    </xf>
    <xf numFmtId="1" fontId="84" fillId="0" borderId="0" xfId="0" applyNumberFormat="1" applyFont="1"/>
    <xf numFmtId="1" fontId="50" fillId="76" borderId="19" xfId="0" applyNumberFormat="1" applyFont="1" applyFill="1" applyBorder="1" applyAlignment="1">
      <alignment horizontal="center" vertical="center"/>
    </xf>
    <xf numFmtId="14" fontId="51" fillId="0" borderId="19" xfId="0" applyNumberFormat="1" applyFont="1" applyBorder="1"/>
    <xf numFmtId="0" fontId="7" fillId="0" borderId="0" xfId="476" applyAlignment="1">
      <alignment horizontal="left" vertical="center"/>
    </xf>
    <xf numFmtId="49" fontId="14" fillId="76" borderId="19" xfId="0" applyNumberFormat="1" applyFont="1" applyFill="1" applyBorder="1" applyAlignment="1">
      <alignment horizontal="center" vertical="center"/>
    </xf>
    <xf numFmtId="0" fontId="14" fillId="76" borderId="19" xfId="417" applyNumberFormat="1" applyFont="1" applyFill="1" applyBorder="1" applyAlignment="1" applyProtection="1">
      <alignment horizontal="center" vertical="center"/>
    </xf>
    <xf numFmtId="0" fontId="86" fillId="0" borderId="0" xfId="0" applyFont="1" applyAlignment="1">
      <alignment horizontal="center" vertical="center" wrapText="1"/>
    </xf>
    <xf numFmtId="0" fontId="14" fillId="0" borderId="0" xfId="0" applyFont="1" applyAlignment="1">
      <alignment vertical="center" wrapText="1"/>
    </xf>
    <xf numFmtId="10" fontId="10" fillId="27" borderId="0" xfId="398" applyNumberFormat="1" applyFont="1" applyFill="1" applyBorder="1" applyAlignment="1" applyProtection="1">
      <alignment horizontal="center" vertical="center" wrapText="1"/>
    </xf>
    <xf numFmtId="0" fontId="98" fillId="0" borderId="0" xfId="0" applyFont="1"/>
    <xf numFmtId="164" fontId="9" fillId="78" borderId="18" xfId="545" applyNumberFormat="1" applyFont="1" applyFill="1" applyBorder="1" applyAlignment="1" applyProtection="1">
      <alignment horizontal="center" vertical="center"/>
    </xf>
    <xf numFmtId="9" fontId="9" fillId="78" borderId="23" xfId="545" applyFont="1" applyFill="1" applyBorder="1" applyAlignment="1" applyProtection="1">
      <alignment horizontal="center" vertical="center"/>
    </xf>
    <xf numFmtId="164" fontId="9" fillId="79" borderId="24" xfId="545" applyNumberFormat="1" applyFont="1" applyFill="1" applyBorder="1" applyAlignment="1" applyProtection="1">
      <alignment horizontal="center" vertical="center"/>
    </xf>
    <xf numFmtId="164" fontId="9" fillId="79" borderId="25" xfId="545" applyNumberFormat="1" applyFont="1" applyFill="1" applyBorder="1" applyAlignment="1" applyProtection="1">
      <alignment horizontal="center" vertical="center"/>
    </xf>
    <xf numFmtId="164" fontId="9" fillId="0" borderId="18" xfId="545" applyNumberFormat="1" applyFont="1" applyFill="1" applyBorder="1" applyAlignment="1" applyProtection="1">
      <alignment horizontal="center" vertical="center"/>
    </xf>
    <xf numFmtId="164" fontId="9" fillId="0" borderId="33" xfId="545" applyNumberFormat="1" applyFont="1" applyFill="1" applyBorder="1" applyAlignment="1" applyProtection="1">
      <alignment horizontal="center" vertical="top"/>
    </xf>
    <xf numFmtId="164" fontId="9" fillId="81" borderId="21" xfId="545" applyNumberFormat="1" applyFont="1" applyFill="1" applyBorder="1" applyAlignment="1" applyProtection="1">
      <alignment horizontal="center" vertical="center"/>
    </xf>
    <xf numFmtId="164" fontId="9" fillId="81" borderId="33" xfId="545" applyNumberFormat="1" applyFont="1" applyFill="1" applyBorder="1" applyAlignment="1" applyProtection="1">
      <alignment horizontal="center" vertical="center"/>
    </xf>
    <xf numFmtId="164" fontId="9" fillId="81" borderId="18" xfId="545" applyNumberFormat="1" applyFont="1" applyFill="1" applyBorder="1" applyAlignment="1" applyProtection="1">
      <alignment horizontal="center" vertical="center"/>
    </xf>
    <xf numFmtId="164" fontId="9" fillId="81" borderId="23" xfId="545" applyNumberFormat="1" applyFont="1" applyFill="1" applyBorder="1" applyAlignment="1" applyProtection="1">
      <alignment horizontal="center" vertical="center"/>
    </xf>
    <xf numFmtId="0" fontId="17" fillId="0" borderId="0" xfId="0" applyFont="1" applyAlignment="1">
      <alignment vertical="center" wrapText="1"/>
    </xf>
    <xf numFmtId="0" fontId="21" fillId="0" borderId="0" xfId="0" applyFont="1" applyAlignment="1">
      <alignment vertical="center" wrapText="1"/>
    </xf>
    <xf numFmtId="0" fontId="14" fillId="76" borderId="19" xfId="0" applyFont="1" applyFill="1" applyBorder="1" applyAlignment="1">
      <alignment horizontal="center" vertical="center" wrapText="1"/>
    </xf>
    <xf numFmtId="0" fontId="9" fillId="0" borderId="34" xfId="0" applyFont="1" applyBorder="1" applyAlignment="1">
      <alignment horizontal="center" vertical="center" wrapText="1"/>
    </xf>
    <xf numFmtId="0" fontId="15" fillId="0" borderId="19" xfId="0" applyFont="1" applyBorder="1" applyAlignment="1">
      <alignment vertical="center"/>
    </xf>
    <xf numFmtId="0" fontId="16" fillId="0" borderId="19" xfId="0" applyFont="1" applyBorder="1" applyAlignment="1">
      <alignment vertical="center"/>
    </xf>
    <xf numFmtId="14" fontId="16" fillId="0" borderId="19" xfId="0" applyNumberFormat="1" applyFont="1" applyBorder="1" applyAlignment="1">
      <alignment horizontal="left" vertical="center"/>
    </xf>
    <xf numFmtId="0" fontId="15" fillId="0" borderId="19" xfId="486" applyFont="1" applyBorder="1" applyAlignment="1">
      <alignment horizontal="left" vertical="center"/>
    </xf>
    <xf numFmtId="0" fontId="16" fillId="0" borderId="19" xfId="0" applyFont="1" applyBorder="1" applyAlignment="1">
      <alignment horizontal="left" vertical="center"/>
    </xf>
    <xf numFmtId="0" fontId="17" fillId="0" borderId="20" xfId="0" applyFont="1" applyBorder="1" applyAlignment="1" applyProtection="1">
      <alignment vertical="top" wrapText="1"/>
      <protection locked="0"/>
    </xf>
    <xf numFmtId="0" fontId="17" fillId="0" borderId="75" xfId="0" applyFont="1" applyBorder="1" applyAlignment="1" applyProtection="1">
      <alignment vertical="top" wrapText="1"/>
      <protection locked="0"/>
    </xf>
    <xf numFmtId="0" fontId="17" fillId="0" borderId="50" xfId="0" applyFont="1" applyBorder="1" applyAlignment="1" applyProtection="1">
      <alignment vertical="top" wrapText="1"/>
      <protection locked="0"/>
    </xf>
    <xf numFmtId="0" fontId="17" fillId="0" borderId="72" xfId="0" applyFont="1" applyBorder="1" applyAlignment="1" applyProtection="1">
      <alignment vertical="top" wrapText="1"/>
      <protection locked="0"/>
    </xf>
    <xf numFmtId="0" fontId="17" fillId="0" borderId="89" xfId="0" applyFont="1" applyBorder="1" applyAlignment="1" applyProtection="1">
      <alignment vertical="top" wrapText="1"/>
      <protection locked="0"/>
    </xf>
    <xf numFmtId="0" fontId="17" fillId="0" borderId="90" xfId="0" applyFont="1" applyBorder="1" applyAlignment="1" applyProtection="1">
      <alignment vertical="top" wrapText="1"/>
      <protection locked="0"/>
    </xf>
    <xf numFmtId="0" fontId="17" fillId="0" borderId="19" xfId="0" applyFont="1" applyBorder="1" applyAlignment="1" applyProtection="1">
      <alignment vertical="top" wrapText="1"/>
      <protection locked="0"/>
    </xf>
    <xf numFmtId="0" fontId="85" fillId="0" borderId="75" xfId="0" applyFont="1" applyBorder="1" applyAlignment="1" applyProtection="1">
      <alignment vertical="top" wrapText="1"/>
      <protection locked="0"/>
    </xf>
    <xf numFmtId="0" fontId="85" fillId="0" borderId="90" xfId="0" applyFont="1" applyBorder="1" applyAlignment="1" applyProtection="1">
      <alignment vertical="top" wrapText="1"/>
      <protection locked="0"/>
    </xf>
    <xf numFmtId="0" fontId="85" fillId="0" borderId="19" xfId="0" applyFont="1" applyBorder="1" applyAlignment="1" applyProtection="1">
      <alignment vertical="top" wrapText="1"/>
      <protection locked="0"/>
    </xf>
    <xf numFmtId="0" fontId="85" fillId="0" borderId="49" xfId="0" applyFont="1" applyBorder="1" applyAlignment="1" applyProtection="1">
      <alignment vertical="top" wrapText="1"/>
      <protection locked="0"/>
    </xf>
    <xf numFmtId="0" fontId="85" fillId="0" borderId="20" xfId="0" applyFont="1" applyBorder="1" applyAlignment="1" applyProtection="1">
      <alignment vertical="top" wrapText="1"/>
      <protection locked="0"/>
    </xf>
    <xf numFmtId="0" fontId="85" fillId="0" borderId="50" xfId="0" applyFont="1" applyBorder="1" applyAlignment="1" applyProtection="1">
      <alignment vertical="top" wrapText="1"/>
      <protection locked="0"/>
    </xf>
    <xf numFmtId="0" fontId="17" fillId="0" borderId="49" xfId="0" applyFont="1" applyBorder="1" applyAlignment="1" applyProtection="1">
      <alignment vertical="top" wrapText="1"/>
      <protection locked="0"/>
    </xf>
    <xf numFmtId="0" fontId="8" fillId="0" borderId="100" xfId="0" applyFont="1" applyBorder="1" applyAlignment="1" applyProtection="1">
      <alignment horizontal="left" vertical="top" wrapText="1"/>
      <protection locked="0"/>
    </xf>
    <xf numFmtId="0" fontId="8" fillId="0" borderId="100" xfId="0" applyFont="1" applyBorder="1" applyAlignment="1" applyProtection="1">
      <alignment vertical="top" wrapText="1"/>
      <protection locked="0"/>
    </xf>
    <xf numFmtId="0" fontId="104" fillId="0" borderId="75" xfId="0" applyFont="1" applyBorder="1" applyAlignment="1" applyProtection="1">
      <alignment vertical="top" wrapText="1"/>
      <protection locked="0"/>
    </xf>
    <xf numFmtId="0" fontId="106" fillId="0" borderId="90" xfId="0" applyFont="1" applyBorder="1" applyAlignment="1" applyProtection="1">
      <alignment vertical="top" wrapText="1"/>
      <protection locked="0"/>
    </xf>
    <xf numFmtId="0" fontId="106" fillId="0" borderId="75" xfId="0" applyFont="1" applyBorder="1" applyAlignment="1" applyProtection="1">
      <alignment vertical="top" wrapText="1"/>
      <protection locked="0"/>
    </xf>
    <xf numFmtId="0" fontId="106" fillId="0" borderId="72" xfId="0" applyFont="1" applyBorder="1" applyAlignment="1" applyProtection="1">
      <alignment vertical="top" wrapText="1"/>
      <protection locked="0"/>
    </xf>
    <xf numFmtId="0" fontId="17" fillId="0" borderId="72" xfId="0" applyFont="1" applyBorder="1" applyAlignment="1" applyProtection="1">
      <alignment horizontal="left" vertical="top" wrapText="1" indent="1"/>
      <protection locked="0"/>
    </xf>
    <xf numFmtId="0" fontId="85" fillId="0" borderId="72" xfId="0" applyFont="1" applyBorder="1" applyAlignment="1" applyProtection="1">
      <alignment vertical="top" wrapText="1"/>
      <protection locked="0"/>
    </xf>
    <xf numFmtId="0" fontId="85" fillId="0" borderId="72" xfId="0" applyFont="1" applyBorder="1" applyAlignment="1" applyProtection="1">
      <alignment horizontal="left" vertical="top" wrapText="1" indent="1"/>
      <protection locked="0"/>
    </xf>
    <xf numFmtId="0" fontId="17" fillId="0" borderId="72" xfId="0" applyFont="1" applyBorder="1" applyAlignment="1" applyProtection="1">
      <alignment horizontal="right" vertical="top" wrapText="1"/>
      <protection locked="0"/>
    </xf>
    <xf numFmtId="0" fontId="17" fillId="0" borderId="75" xfId="0" applyFont="1" applyBorder="1" applyAlignment="1" applyProtection="1">
      <alignment horizontal="left" vertical="top" wrapText="1" indent="1"/>
      <protection locked="0"/>
    </xf>
    <xf numFmtId="0" fontId="17" fillId="0" borderId="70" xfId="0" applyFont="1" applyBorder="1" applyAlignment="1" applyProtection="1">
      <alignment vertical="top" wrapText="1"/>
      <protection locked="0"/>
    </xf>
    <xf numFmtId="0" fontId="17" fillId="0" borderId="61" xfId="0" applyFont="1" applyBorder="1" applyAlignment="1" applyProtection="1">
      <alignment vertical="top" wrapText="1"/>
      <protection locked="0"/>
    </xf>
    <xf numFmtId="0" fontId="85" fillId="0" borderId="89" xfId="0" applyFont="1" applyBorder="1" applyAlignment="1" applyProtection="1">
      <alignment vertical="top" wrapText="1"/>
      <protection locked="0"/>
    </xf>
    <xf numFmtId="0" fontId="17" fillId="0" borderId="72" xfId="0" applyFont="1" applyBorder="1" applyAlignment="1" applyProtection="1">
      <alignment horizontal="left" vertical="top" wrapText="1" indent="3"/>
      <protection locked="0"/>
    </xf>
    <xf numFmtId="0" fontId="106" fillId="0" borderId="61" xfId="0" applyFont="1" applyBorder="1" applyAlignment="1" applyProtection="1">
      <alignment vertical="top" wrapText="1"/>
      <protection locked="0"/>
    </xf>
    <xf numFmtId="0" fontId="74" fillId="0" borderId="61" xfId="0" applyFont="1" applyBorder="1" applyAlignment="1" applyProtection="1">
      <alignment vertical="top" wrapText="1"/>
      <protection locked="0"/>
    </xf>
    <xf numFmtId="0" fontId="74" fillId="0" borderId="80" xfId="0" applyFont="1" applyBorder="1" applyAlignment="1" applyProtection="1">
      <alignment vertical="top" wrapText="1"/>
      <protection locked="0"/>
    </xf>
    <xf numFmtId="0" fontId="17" fillId="0" borderId="73" xfId="0" applyFont="1" applyBorder="1" applyAlignment="1" applyProtection="1">
      <alignment vertical="top" wrapText="1"/>
      <protection locked="0"/>
    </xf>
    <xf numFmtId="0" fontId="8" fillId="65" borderId="97" xfId="0" applyFont="1" applyFill="1" applyBorder="1" applyAlignment="1">
      <alignment horizontal="center" vertical="center" wrapText="1"/>
    </xf>
    <xf numFmtId="0" fontId="8" fillId="65" borderId="98" xfId="0" applyFont="1" applyFill="1" applyBorder="1" applyAlignment="1">
      <alignment horizontal="center" vertical="center" wrapText="1"/>
    </xf>
    <xf numFmtId="0" fontId="8" fillId="65" borderId="99" xfId="0" applyFont="1" applyFill="1" applyBorder="1" applyAlignment="1">
      <alignment horizontal="center" vertical="center" wrapText="1"/>
    </xf>
    <xf numFmtId="1" fontId="17" fillId="73" borderId="20" xfId="544" applyNumberFormat="1" applyFont="1" applyFill="1" applyBorder="1" applyAlignment="1" applyProtection="1">
      <alignment horizontal="left" vertical="center" wrapText="1"/>
      <protection locked="0"/>
    </xf>
    <xf numFmtId="1" fontId="17" fillId="67" borderId="75" xfId="0" applyNumberFormat="1" applyFont="1" applyFill="1" applyBorder="1" applyAlignment="1" applyProtection="1">
      <alignment horizontal="center" vertical="center" wrapText="1"/>
      <protection locked="0"/>
    </xf>
    <xf numFmtId="1" fontId="17" fillId="0" borderId="58" xfId="0" applyNumberFormat="1" applyFont="1" applyBorder="1" applyAlignment="1">
      <alignment horizontal="center" vertical="center" wrapText="1"/>
    </xf>
    <xf numFmtId="0" fontId="96" fillId="0" borderId="19" xfId="0" applyFont="1" applyBorder="1" applyAlignment="1">
      <alignment horizontal="left" vertical="center" indent="1"/>
    </xf>
    <xf numFmtId="0" fontId="96" fillId="0" borderId="19" xfId="0" applyFont="1" applyBorder="1" applyAlignment="1">
      <alignment horizontal="left" vertical="center" wrapText="1" indent="1"/>
    </xf>
    <xf numFmtId="0" fontId="16" fillId="0" borderId="19" xfId="0" applyFont="1" applyBorder="1" applyAlignment="1">
      <alignment horizontal="left" vertical="center" wrapText="1"/>
    </xf>
    <xf numFmtId="0" fontId="24" fillId="0" borderId="0" xfId="0" applyFont="1" applyAlignment="1">
      <alignment horizontal="center" vertical="center" textRotation="90" wrapText="1"/>
    </xf>
    <xf numFmtId="0" fontId="24" fillId="0" borderId="0" xfId="0" applyFont="1" applyAlignment="1">
      <alignment horizontal="left" vertical="center" wrapText="1"/>
    </xf>
    <xf numFmtId="1" fontId="17" fillId="0" borderId="0" xfId="0" quotePrefix="1" applyNumberFormat="1" applyFont="1" applyAlignment="1">
      <alignment horizontal="center" vertical="center" wrapText="1"/>
    </xf>
    <xf numFmtId="0" fontId="85" fillId="0" borderId="0" xfId="0" applyFont="1" applyAlignment="1">
      <alignment horizontal="left" vertical="center" wrapText="1"/>
    </xf>
    <xf numFmtId="0" fontId="85" fillId="0" borderId="0" xfId="0" applyFont="1" applyAlignment="1">
      <alignment horizontal="left" vertical="center"/>
    </xf>
    <xf numFmtId="0" fontId="17" fillId="0" borderId="20" xfId="0" applyFont="1" applyBorder="1" applyAlignment="1" applyProtection="1">
      <alignment horizontal="left" vertical="top" wrapText="1"/>
      <protection locked="0"/>
    </xf>
    <xf numFmtId="0" fontId="85" fillId="0" borderId="73" xfId="0" applyFont="1" applyBorder="1" applyAlignment="1" applyProtection="1">
      <alignment vertical="top" wrapText="1"/>
      <protection locked="0"/>
    </xf>
    <xf numFmtId="0" fontId="17" fillId="0" borderId="72" xfId="0" applyFont="1" applyBorder="1" applyAlignment="1" applyProtection="1">
      <alignment horizontal="left" vertical="top" wrapText="1"/>
      <protection locked="0"/>
    </xf>
    <xf numFmtId="0" fontId="17" fillId="0" borderId="73" xfId="0" applyFont="1" applyBorder="1" applyAlignment="1" applyProtection="1">
      <alignment horizontal="left" vertical="top" wrapText="1"/>
      <protection locked="0"/>
    </xf>
    <xf numFmtId="0" fontId="17" fillId="0" borderId="19" xfId="0" applyFont="1" applyBorder="1" applyAlignment="1" applyProtection="1">
      <alignment vertical="center" wrapText="1"/>
      <protection locked="0"/>
    </xf>
    <xf numFmtId="0" fontId="17" fillId="0" borderId="72" xfId="0" applyFont="1" applyBorder="1" applyAlignment="1" applyProtection="1">
      <alignment horizontal="left" vertical="center" wrapText="1"/>
      <protection locked="0"/>
    </xf>
    <xf numFmtId="0" fontId="11" fillId="28" borderId="19" xfId="476" applyFont="1" applyFill="1" applyBorder="1" applyAlignment="1">
      <alignment vertical="center"/>
    </xf>
    <xf numFmtId="0" fontId="17" fillId="0" borderId="0" xfId="476" applyFont="1" applyAlignment="1">
      <alignment horizontal="center" vertical="center"/>
    </xf>
    <xf numFmtId="0" fontId="1" fillId="0" borderId="0" xfId="544" applyFont="1"/>
    <xf numFmtId="0" fontId="8" fillId="0" borderId="18" xfId="544" applyFont="1" applyBorder="1" applyAlignment="1">
      <alignment horizontal="center" vertical="center"/>
    </xf>
    <xf numFmtId="0" fontId="8" fillId="0" borderId="18" xfId="544" applyFont="1" applyBorder="1" applyAlignment="1">
      <alignment vertical="center"/>
    </xf>
    <xf numFmtId="0" fontId="11" fillId="0" borderId="58" xfId="544" applyFont="1" applyBorder="1" applyAlignment="1">
      <alignment horizontal="center" vertical="center" wrapText="1"/>
    </xf>
    <xf numFmtId="0" fontId="11" fillId="0" borderId="23" xfId="544" applyFont="1" applyBorder="1" applyAlignment="1">
      <alignment horizontal="center" vertical="center" wrapText="1"/>
    </xf>
    <xf numFmtId="0" fontId="11" fillId="0" borderId="29" xfId="544" applyFont="1" applyBorder="1" applyAlignment="1">
      <alignment horizontal="center" vertical="center" wrapText="1"/>
    </xf>
    <xf numFmtId="1" fontId="1" fillId="0" borderId="75" xfId="0" applyNumberFormat="1" applyFont="1" applyBorder="1" applyAlignment="1">
      <alignment vertical="center"/>
    </xf>
    <xf numFmtId="0" fontId="76" fillId="0" borderId="64" xfId="0" applyFont="1" applyBorder="1" applyAlignment="1">
      <alignment horizontal="left" vertical="center" wrapText="1"/>
    </xf>
    <xf numFmtId="0" fontId="76" fillId="0" borderId="64" xfId="0" applyFont="1" applyBorder="1" applyAlignment="1">
      <alignment vertical="center" wrapText="1"/>
    </xf>
    <xf numFmtId="0" fontId="76" fillId="0" borderId="101" xfId="0" applyFont="1" applyBorder="1" applyAlignment="1">
      <alignment vertical="center" wrapText="1"/>
    </xf>
    <xf numFmtId="0" fontId="76" fillId="0" borderId="0" xfId="0" applyFont="1" applyAlignment="1">
      <alignment vertical="center" wrapText="1"/>
    </xf>
    <xf numFmtId="0" fontId="22" fillId="83" borderId="70" xfId="0" applyFont="1" applyFill="1" applyBorder="1"/>
    <xf numFmtId="0" fontId="22" fillId="83" borderId="20" xfId="0" applyFont="1" applyFill="1" applyBorder="1"/>
    <xf numFmtId="0" fontId="14" fillId="83" borderId="70" xfId="0" applyFont="1" applyFill="1" applyBorder="1"/>
    <xf numFmtId="0" fontId="14" fillId="83" borderId="20" xfId="0" applyFont="1" applyFill="1" applyBorder="1"/>
    <xf numFmtId="0" fontId="14" fillId="83" borderId="26" xfId="0" applyFont="1" applyFill="1" applyBorder="1"/>
    <xf numFmtId="0" fontId="14" fillId="83" borderId="19" xfId="0" applyFont="1" applyFill="1" applyBorder="1"/>
    <xf numFmtId="0" fontId="22" fillId="83" borderId="19" xfId="0" applyFont="1" applyFill="1" applyBorder="1"/>
    <xf numFmtId="1" fontId="78" fillId="0" borderId="19" xfId="0" applyNumberFormat="1" applyFont="1" applyBorder="1"/>
    <xf numFmtId="0" fontId="85" fillId="0" borderId="0" xfId="0" applyFont="1" applyAlignment="1">
      <alignment vertical="center" wrapText="1"/>
    </xf>
    <xf numFmtId="0" fontId="78" fillId="0" borderId="19" xfId="0" applyFont="1" applyBorder="1" applyAlignment="1">
      <alignment horizontal="left" vertical="center" wrapText="1"/>
    </xf>
    <xf numFmtId="0" fontId="98" fillId="0" borderId="19" xfId="0" applyFont="1" applyBorder="1" applyAlignment="1">
      <alignment vertical="center"/>
    </xf>
    <xf numFmtId="0" fontId="109" fillId="0" borderId="19" xfId="0" applyFont="1" applyBorder="1" applyAlignment="1">
      <alignment vertical="center"/>
    </xf>
    <xf numFmtId="0" fontId="14" fillId="31" borderId="0" xfId="0" applyFont="1" applyFill="1" applyAlignment="1">
      <alignment horizontal="center"/>
    </xf>
    <xf numFmtId="0" fontId="22" fillId="0" borderId="0" xfId="0" applyFont="1" applyAlignment="1">
      <alignment horizontal="center"/>
    </xf>
    <xf numFmtId="14" fontId="51" fillId="0" borderId="0" xfId="0" applyNumberFormat="1" applyFont="1"/>
    <xf numFmtId="14" fontId="96" fillId="0" borderId="0" xfId="0" applyNumberFormat="1" applyFont="1"/>
    <xf numFmtId="1" fontId="17" fillId="73" borderId="19" xfId="544" quotePrefix="1" applyNumberFormat="1" applyFont="1" applyFill="1" applyBorder="1" applyAlignment="1" applyProtection="1">
      <alignment horizontal="left" vertical="center" wrapText="1"/>
      <protection locked="0"/>
    </xf>
    <xf numFmtId="1" fontId="1" fillId="0" borderId="19" xfId="0" applyNumberFormat="1" applyFont="1" applyBorder="1" applyAlignment="1">
      <alignment horizontal="center" vertical="center"/>
    </xf>
    <xf numFmtId="1" fontId="1" fillId="0" borderId="75" xfId="0" applyNumberFormat="1" applyFont="1" applyBorder="1" applyAlignment="1">
      <alignment horizontal="center" vertical="center"/>
    </xf>
    <xf numFmtId="1" fontId="17" fillId="73" borderId="47" xfId="544" applyNumberFormat="1" applyFont="1" applyFill="1" applyBorder="1" applyAlignment="1" applyProtection="1">
      <alignment horizontal="center" vertical="center" wrapText="1"/>
      <protection locked="0"/>
    </xf>
    <xf numFmtId="1" fontId="17" fillId="73" borderId="19" xfId="544" applyNumberFormat="1" applyFont="1" applyFill="1" applyBorder="1" applyAlignment="1" applyProtection="1">
      <alignment horizontal="center" vertical="center" wrapText="1"/>
      <protection locked="0"/>
    </xf>
    <xf numFmtId="1" fontId="17" fillId="73" borderId="71" xfId="544" applyNumberFormat="1" applyFont="1" applyFill="1" applyBorder="1" applyAlignment="1" applyProtection="1">
      <alignment horizontal="center" vertical="center" wrapText="1"/>
      <protection locked="0"/>
    </xf>
    <xf numFmtId="1" fontId="17" fillId="73" borderId="86" xfId="544" applyNumberFormat="1" applyFont="1" applyFill="1" applyBorder="1" applyAlignment="1" applyProtection="1">
      <alignment horizontal="center" vertical="center" wrapText="1"/>
      <protection locked="0"/>
    </xf>
    <xf numFmtId="1" fontId="17" fillId="73" borderId="87" xfId="544" applyNumberFormat="1" applyFont="1" applyFill="1" applyBorder="1" applyAlignment="1" applyProtection="1">
      <alignment horizontal="center" vertical="center" wrapText="1"/>
      <protection locked="0"/>
    </xf>
    <xf numFmtId="1" fontId="17" fillId="73" borderId="93" xfId="544" applyNumberFormat="1" applyFont="1" applyFill="1" applyBorder="1" applyAlignment="1" applyProtection="1">
      <alignment horizontal="center" vertical="center" wrapText="1"/>
      <protection locked="0"/>
    </xf>
    <xf numFmtId="0" fontId="76" fillId="0" borderId="73" xfId="0" applyFont="1" applyBorder="1" applyAlignment="1">
      <alignment vertical="center" wrapText="1"/>
    </xf>
    <xf numFmtId="1" fontId="76" fillId="0" borderId="73" xfId="0" applyNumberFormat="1" applyFont="1" applyBorder="1" applyAlignment="1">
      <alignment vertical="center" wrapText="1"/>
    </xf>
    <xf numFmtId="1" fontId="17" fillId="0" borderId="47" xfId="544" applyNumberFormat="1" applyFont="1" applyBorder="1" applyAlignment="1">
      <alignment horizontal="center" vertical="center" wrapText="1"/>
    </xf>
    <xf numFmtId="1" fontId="17" fillId="0" borderId="19" xfId="544" applyNumberFormat="1" applyFont="1" applyBorder="1" applyAlignment="1">
      <alignment horizontal="center" vertical="center" wrapText="1"/>
    </xf>
    <xf numFmtId="1" fontId="1" fillId="0" borderId="20" xfId="0" applyNumberFormat="1" applyFont="1" applyBorder="1" applyAlignment="1">
      <alignment vertical="center"/>
    </xf>
    <xf numFmtId="0" fontId="76" fillId="0" borderId="88" xfId="0" applyFont="1" applyBorder="1" applyAlignment="1">
      <alignment vertical="center" wrapText="1"/>
    </xf>
    <xf numFmtId="0" fontId="1" fillId="0" borderId="19" xfId="0" applyFont="1" applyBorder="1" applyAlignment="1">
      <alignment vertical="center" wrapText="1"/>
    </xf>
    <xf numFmtId="0" fontId="1" fillId="0" borderId="19" xfId="0" applyFont="1" applyBorder="1" applyAlignment="1">
      <alignment horizontal="left" vertical="center" wrapText="1"/>
    </xf>
    <xf numFmtId="0" fontId="1" fillId="0" borderId="0" xfId="0" applyFont="1" applyAlignment="1">
      <alignment vertical="center" wrapText="1"/>
    </xf>
    <xf numFmtId="1" fontId="1" fillId="0" borderId="19" xfId="0" applyNumberFormat="1" applyFont="1" applyBorder="1" applyAlignment="1">
      <alignment vertical="center" wrapText="1"/>
    </xf>
    <xf numFmtId="1" fontId="1" fillId="0" borderId="20" xfId="0" applyNumberFormat="1" applyFont="1" applyBorder="1" applyAlignment="1">
      <alignment vertical="center" wrapText="1"/>
    </xf>
    <xf numFmtId="0" fontId="1" fillId="69" borderId="19" xfId="0" applyFont="1" applyFill="1" applyBorder="1" applyAlignment="1">
      <alignment vertical="center"/>
    </xf>
    <xf numFmtId="0" fontId="76" fillId="0" borderId="72" xfId="0" applyFont="1" applyBorder="1" applyAlignment="1">
      <alignment vertical="center" wrapText="1"/>
    </xf>
    <xf numFmtId="1" fontId="76" fillId="0" borderId="72" xfId="0" applyNumberFormat="1" applyFont="1" applyBorder="1" applyAlignment="1">
      <alignment vertical="center" wrapText="1"/>
    </xf>
    <xf numFmtId="1" fontId="1" fillId="69" borderId="75" xfId="0" applyNumberFormat="1" applyFont="1" applyFill="1" applyBorder="1" applyAlignment="1">
      <alignment vertical="center"/>
    </xf>
    <xf numFmtId="1" fontId="1" fillId="69" borderId="19" xfId="0" applyNumberFormat="1" applyFont="1" applyFill="1" applyBorder="1" applyAlignment="1">
      <alignment vertical="center"/>
    </xf>
    <xf numFmtId="0" fontId="96" fillId="0" borderId="0" xfId="544" applyFont="1"/>
    <xf numFmtId="0" fontId="16" fillId="27" borderId="0" xfId="0" applyFont="1" applyFill="1" applyAlignment="1">
      <alignment vertical="center" wrapText="1"/>
    </xf>
    <xf numFmtId="0" fontId="118" fillId="0" borderId="0" xfId="0" applyFont="1"/>
    <xf numFmtId="0" fontId="75" fillId="0" borderId="64" xfId="0" applyFont="1" applyBorder="1" applyAlignment="1">
      <alignment horizontal="center" vertical="center" wrapText="1"/>
    </xf>
    <xf numFmtId="0" fontId="75" fillId="0" borderId="63" xfId="0" applyFont="1" applyBorder="1" applyAlignment="1">
      <alignment horizontal="center" vertical="center" wrapText="1"/>
    </xf>
    <xf numFmtId="1" fontId="17" fillId="67" borderId="48" xfId="0" applyNumberFormat="1" applyFont="1" applyFill="1" applyBorder="1" applyAlignment="1" applyProtection="1">
      <alignment horizontal="center" vertical="center" wrapText="1"/>
      <protection locked="0"/>
    </xf>
    <xf numFmtId="1" fontId="17" fillId="67" borderId="90" xfId="0" applyNumberFormat="1" applyFont="1" applyFill="1" applyBorder="1" applyAlignment="1" applyProtection="1">
      <alignment horizontal="center" vertical="center" wrapText="1"/>
      <protection locked="0"/>
    </xf>
    <xf numFmtId="1" fontId="17" fillId="67" borderId="49" xfId="0" applyNumberFormat="1" applyFont="1" applyFill="1" applyBorder="1" applyAlignment="1" applyProtection="1">
      <alignment horizontal="center" vertical="center" wrapText="1"/>
      <protection locked="0"/>
    </xf>
    <xf numFmtId="0" fontId="83" fillId="0" borderId="0" xfId="0" applyFont="1" applyAlignment="1">
      <alignment vertical="top"/>
    </xf>
    <xf numFmtId="0" fontId="76" fillId="0" borderId="23" xfId="0" applyFont="1" applyBorder="1" applyAlignment="1">
      <alignment horizontal="center" vertical="center"/>
    </xf>
    <xf numFmtId="0" fontId="75" fillId="0" borderId="75" xfId="0" applyFont="1" applyBorder="1" applyAlignment="1">
      <alignment horizontal="left" vertical="center"/>
    </xf>
    <xf numFmtId="0" fontId="75" fillId="0" borderId="19" xfId="0" applyFont="1" applyBorder="1" applyAlignment="1">
      <alignment horizontal="left" vertical="center"/>
    </xf>
    <xf numFmtId="0" fontId="75" fillId="0" borderId="19" xfId="0" applyFont="1" applyBorder="1" applyAlignment="1">
      <alignment vertical="center"/>
    </xf>
    <xf numFmtId="0" fontId="0" fillId="0" borderId="60" xfId="0" applyBorder="1"/>
    <xf numFmtId="0" fontId="90" fillId="0" borderId="0" xfId="0" applyFont="1" applyAlignment="1">
      <alignment horizontal="center" vertical="center"/>
    </xf>
    <xf numFmtId="0" fontId="9" fillId="0" borderId="0" xfId="0" applyFont="1" applyAlignment="1">
      <alignment vertical="center"/>
    </xf>
    <xf numFmtId="1" fontId="14" fillId="0" borderId="0" xfId="0" applyNumberFormat="1" applyFont="1" applyAlignment="1">
      <alignment vertical="center"/>
    </xf>
    <xf numFmtId="0" fontId="17" fillId="0" borderId="19" xfId="0" applyFont="1" applyBorder="1" applyAlignment="1">
      <alignment vertical="center"/>
    </xf>
    <xf numFmtId="0" fontId="17" fillId="0" borderId="0" xfId="0" applyFont="1" applyAlignment="1">
      <alignment vertical="center"/>
    </xf>
    <xf numFmtId="0" fontId="17" fillId="84" borderId="19" xfId="0" applyFont="1" applyFill="1" applyBorder="1" applyAlignment="1">
      <alignment vertical="center"/>
    </xf>
    <xf numFmtId="0" fontId="75" fillId="84" borderId="19" xfId="0" applyFont="1" applyFill="1" applyBorder="1" applyAlignment="1">
      <alignment vertical="center"/>
    </xf>
    <xf numFmtId="0" fontId="75" fillId="0" borderId="0" xfId="0" applyFont="1" applyAlignment="1">
      <alignment vertical="center"/>
    </xf>
    <xf numFmtId="0" fontId="21" fillId="0" borderId="19" xfId="0" applyFont="1" applyBorder="1" applyAlignment="1">
      <alignment vertical="center"/>
    </xf>
    <xf numFmtId="0" fontId="75" fillId="0" borderId="19" xfId="0" applyFont="1" applyBorder="1" applyAlignment="1">
      <alignment vertical="top"/>
    </xf>
    <xf numFmtId="0" fontId="75" fillId="0" borderId="19" xfId="0" applyFont="1" applyBorder="1" applyAlignment="1">
      <alignment horizontal="left" vertical="top" wrapText="1"/>
    </xf>
    <xf numFmtId="0" fontId="1" fillId="0" borderId="19" xfId="0" applyFont="1" applyBorder="1" applyAlignment="1">
      <alignment vertical="top" wrapText="1"/>
    </xf>
    <xf numFmtId="10" fontId="14" fillId="32" borderId="19" xfId="417" applyNumberFormat="1" applyFont="1" applyFill="1" applyBorder="1" applyAlignment="1" applyProtection="1">
      <alignment horizontal="center" vertical="center"/>
    </xf>
    <xf numFmtId="10" fontId="14" fillId="76" borderId="19" xfId="417" applyNumberFormat="1" applyFont="1" applyFill="1" applyBorder="1" applyAlignment="1" applyProtection="1">
      <alignment horizontal="center" vertical="center"/>
    </xf>
    <xf numFmtId="0" fontId="120" fillId="0" borderId="0" xfId="0" applyFont="1" applyAlignment="1">
      <alignment vertical="center"/>
    </xf>
    <xf numFmtId="49" fontId="17" fillId="30" borderId="91" xfId="476" applyNumberFormat="1" applyFont="1" applyFill="1" applyBorder="1" applyAlignment="1" applyProtection="1">
      <alignment vertical="center" wrapText="1"/>
      <protection locked="0"/>
    </xf>
    <xf numFmtId="49" fontId="17" fillId="30" borderId="75" xfId="476" applyNumberFormat="1" applyFont="1" applyFill="1" applyBorder="1" applyAlignment="1" applyProtection="1">
      <alignment vertical="center" wrapText="1"/>
      <protection locked="0"/>
    </xf>
    <xf numFmtId="1" fontId="17" fillId="30" borderId="75" xfId="476" applyNumberFormat="1" applyFont="1" applyFill="1" applyBorder="1" applyAlignment="1" applyProtection="1">
      <alignment horizontal="center" vertical="center"/>
      <protection locked="0"/>
    </xf>
    <xf numFmtId="1" fontId="17" fillId="30" borderId="90" xfId="476" applyNumberFormat="1" applyFont="1" applyFill="1" applyBorder="1" applyAlignment="1" applyProtection="1">
      <alignment horizontal="center" vertical="center"/>
      <protection locked="0"/>
    </xf>
    <xf numFmtId="49" fontId="17" fillId="30" borderId="100" xfId="476" applyNumberFormat="1" applyFont="1" applyFill="1" applyBorder="1" applyAlignment="1" applyProtection="1">
      <alignment vertical="center" wrapText="1"/>
      <protection locked="0"/>
    </xf>
    <xf numFmtId="49" fontId="17" fillId="30" borderId="19" xfId="476" applyNumberFormat="1" applyFont="1" applyFill="1" applyBorder="1" applyAlignment="1" applyProtection="1">
      <alignment vertical="center" wrapText="1"/>
      <protection locked="0"/>
    </xf>
    <xf numFmtId="1" fontId="17" fillId="30" borderId="19" xfId="476" applyNumberFormat="1" applyFont="1" applyFill="1" applyBorder="1" applyAlignment="1" applyProtection="1">
      <alignment horizontal="center" vertical="center"/>
      <protection locked="0"/>
    </xf>
    <xf numFmtId="1" fontId="17" fillId="30" borderId="49" xfId="476" applyNumberFormat="1" applyFont="1" applyFill="1" applyBorder="1" applyAlignment="1" applyProtection="1">
      <alignment horizontal="center" vertical="center"/>
      <protection locked="0"/>
    </xf>
    <xf numFmtId="49" fontId="17" fillId="30" borderId="92" xfId="476" applyNumberFormat="1" applyFont="1" applyFill="1" applyBorder="1" applyAlignment="1" applyProtection="1">
      <alignment vertical="center" wrapText="1"/>
      <protection locked="0"/>
    </xf>
    <xf numFmtId="49" fontId="17" fillId="30" borderId="20" xfId="476" applyNumberFormat="1" applyFont="1" applyFill="1" applyBorder="1" applyAlignment="1" applyProtection="1">
      <alignment vertical="center" wrapText="1"/>
      <protection locked="0"/>
    </xf>
    <xf numFmtId="1" fontId="17" fillId="30" borderId="20" xfId="476" applyNumberFormat="1" applyFont="1" applyFill="1" applyBorder="1" applyAlignment="1" applyProtection="1">
      <alignment horizontal="center" vertical="center"/>
      <protection locked="0"/>
    </xf>
    <xf numFmtId="1" fontId="17" fillId="30" borderId="50" xfId="476" applyNumberFormat="1" applyFont="1" applyFill="1" applyBorder="1" applyAlignment="1" applyProtection="1">
      <alignment horizontal="center" vertical="center"/>
      <protection locked="0"/>
    </xf>
    <xf numFmtId="49" fontId="17" fillId="30" borderId="108" xfId="476" applyNumberFormat="1" applyFont="1" applyFill="1" applyBorder="1" applyAlignment="1" applyProtection="1">
      <alignment vertical="center" wrapText="1"/>
      <protection locked="0"/>
    </xf>
    <xf numFmtId="49" fontId="17" fillId="30" borderId="64" xfId="476" applyNumberFormat="1" applyFont="1" applyFill="1" applyBorder="1" applyAlignment="1" applyProtection="1">
      <alignment vertical="center" wrapText="1"/>
      <protection locked="0"/>
    </xf>
    <xf numFmtId="1" fontId="17" fillId="30" borderId="64" xfId="476" applyNumberFormat="1" applyFont="1" applyFill="1" applyBorder="1" applyAlignment="1" applyProtection="1">
      <alignment horizontal="center" vertical="center"/>
      <protection locked="0"/>
    </xf>
    <xf numFmtId="1" fontId="17" fillId="30" borderId="63" xfId="476" applyNumberFormat="1" applyFont="1" applyFill="1" applyBorder="1" applyAlignment="1" applyProtection="1">
      <alignment horizontal="center" vertical="center"/>
      <protection locked="0"/>
    </xf>
    <xf numFmtId="0" fontId="75" fillId="0" borderId="0" xfId="0" applyFont="1"/>
    <xf numFmtId="0" fontId="0" fillId="69" borderId="19" xfId="0" applyFill="1" applyBorder="1"/>
    <xf numFmtId="0" fontId="8" fillId="0" borderId="92" xfId="0" applyFont="1" applyBorder="1" applyAlignment="1" applyProtection="1">
      <alignment vertical="top" wrapText="1"/>
      <protection locked="0"/>
    </xf>
    <xf numFmtId="0" fontId="8" fillId="0" borderId="91" xfId="0" applyFont="1" applyBorder="1" applyAlignment="1" applyProtection="1">
      <alignment vertical="top" wrapText="1"/>
      <protection locked="0"/>
    </xf>
    <xf numFmtId="0" fontId="14" fillId="0" borderId="26" xfId="0" applyFont="1" applyBorder="1" applyAlignment="1">
      <alignment horizontal="left" vertical="center" indent="1"/>
    </xf>
    <xf numFmtId="0" fontId="14" fillId="0" borderId="27" xfId="0" applyFont="1" applyBorder="1" applyAlignment="1">
      <alignment horizontal="left" vertical="center" indent="1"/>
    </xf>
    <xf numFmtId="0" fontId="14" fillId="0" borderId="28" xfId="0" applyFont="1" applyBorder="1" applyAlignment="1">
      <alignment horizontal="left" vertical="center" indent="1"/>
    </xf>
    <xf numFmtId="0" fontId="24" fillId="0" borderId="53" xfId="0" applyFont="1" applyBorder="1" applyAlignment="1">
      <alignment horizontal="left" vertical="center" wrapText="1"/>
    </xf>
    <xf numFmtId="0" fontId="24" fillId="0" borderId="56" xfId="0" applyFont="1" applyBorder="1" applyAlignment="1">
      <alignment horizontal="left" vertical="center" wrapText="1"/>
    </xf>
    <xf numFmtId="0" fontId="24" fillId="0" borderId="51" xfId="0" applyFont="1" applyBorder="1" applyAlignment="1">
      <alignment horizontal="left" vertical="center" wrapText="1"/>
    </xf>
    <xf numFmtId="0" fontId="110" fillId="0" borderId="0" xfId="0" applyFont="1" applyAlignment="1">
      <alignment horizontal="justify" vertical="top" wrapText="1"/>
    </xf>
    <xf numFmtId="0" fontId="82" fillId="0" borderId="0" xfId="0" applyFont="1" applyAlignment="1">
      <alignment horizontal="justify" vertical="top" wrapText="1"/>
    </xf>
    <xf numFmtId="0" fontId="89" fillId="0" borderId="0" xfId="0" applyFont="1" applyAlignment="1">
      <alignment horizontal="justify" vertical="top" wrapText="1"/>
    </xf>
    <xf numFmtId="0" fontId="24" fillId="0" borderId="52" xfId="0" applyFont="1" applyBorder="1" applyAlignment="1">
      <alignment horizontal="left" vertical="center" wrapText="1" indent="1"/>
    </xf>
    <xf numFmtId="0" fontId="24" fillId="0" borderId="27" xfId="0" applyFont="1" applyBorder="1" applyAlignment="1">
      <alignment horizontal="left" vertical="center" wrapText="1" indent="1"/>
    </xf>
    <xf numFmtId="0" fontId="24" fillId="0" borderId="28" xfId="0" applyFont="1" applyBorder="1" applyAlignment="1">
      <alignment horizontal="left" vertical="center" wrapText="1" indent="1"/>
    </xf>
    <xf numFmtId="0" fontId="7" fillId="0" borderId="0" xfId="476" applyAlignment="1">
      <alignment horizontal="left" vertical="center"/>
    </xf>
    <xf numFmtId="0" fontId="7" fillId="0" borderId="26" xfId="476" applyBorder="1" applyAlignment="1">
      <alignment horizontal="left" vertical="center"/>
    </xf>
    <xf numFmtId="0" fontId="7" fillId="0" borderId="27" xfId="476" applyBorder="1" applyAlignment="1">
      <alignment horizontal="left" vertical="center"/>
    </xf>
    <xf numFmtId="0" fontId="7" fillId="0" borderId="28" xfId="476" applyBorder="1" applyAlignment="1">
      <alignment horizontal="left" vertical="center"/>
    </xf>
    <xf numFmtId="0" fontId="24" fillId="0" borderId="58" xfId="0" applyFont="1" applyBorder="1" applyAlignment="1">
      <alignment horizontal="center" vertical="center"/>
    </xf>
    <xf numFmtId="0" fontId="24" fillId="0" borderId="73" xfId="0" applyFont="1" applyBorder="1" applyAlignment="1">
      <alignment horizontal="center" vertical="center"/>
    </xf>
    <xf numFmtId="0" fontId="91" fillId="0" borderId="62" xfId="0" applyFont="1" applyBorder="1" applyAlignment="1">
      <alignment horizontal="center" vertical="center" wrapText="1"/>
    </xf>
    <xf numFmtId="0" fontId="91" fillId="0" borderId="79" xfId="0" applyFont="1" applyBorder="1" applyAlignment="1">
      <alignment horizontal="center" vertical="center" wrapText="1"/>
    </xf>
    <xf numFmtId="0" fontId="24" fillId="0" borderId="25" xfId="0" applyFont="1" applyBorder="1" applyAlignment="1">
      <alignment horizontal="center" vertical="center" textRotation="90" wrapText="1"/>
    </xf>
    <xf numFmtId="0" fontId="24" fillId="0" borderId="34" xfId="0" applyFont="1" applyBorder="1" applyAlignment="1">
      <alignment horizontal="center" vertical="center" textRotation="90" wrapText="1"/>
    </xf>
    <xf numFmtId="0" fontId="24" fillId="0" borderId="33" xfId="0" applyFont="1" applyBorder="1" applyAlignment="1">
      <alignment horizontal="center" vertical="center" textRotation="90" wrapText="1"/>
    </xf>
    <xf numFmtId="0" fontId="14" fillId="0" borderId="26" xfId="0" applyFont="1" applyBorder="1" applyAlignment="1">
      <alignment horizontal="left" vertical="center" wrapText="1" indent="1"/>
    </xf>
    <xf numFmtId="0" fontId="14" fillId="0" borderId="27" xfId="0" applyFont="1" applyBorder="1" applyAlignment="1">
      <alignment horizontal="left" vertical="center" wrapText="1" indent="1"/>
    </xf>
    <xf numFmtId="0" fontId="14" fillId="0" borderId="28" xfId="0" applyFont="1" applyBorder="1" applyAlignment="1">
      <alignment horizontal="left" vertical="center" wrapText="1" indent="1"/>
    </xf>
    <xf numFmtId="0" fontId="9" fillId="0" borderId="0" xfId="0" applyFont="1" applyAlignment="1">
      <alignment horizontal="justify" vertical="top" wrapText="1"/>
    </xf>
    <xf numFmtId="0" fontId="24" fillId="0" borderId="76" xfId="0" applyFont="1" applyBorder="1" applyAlignment="1">
      <alignment horizontal="center" vertical="center"/>
    </xf>
    <xf numFmtId="0" fontId="24" fillId="0" borderId="71" xfId="0" applyFont="1" applyBorder="1" applyAlignment="1">
      <alignment horizontal="center" vertical="center"/>
    </xf>
    <xf numFmtId="0" fontId="21" fillId="0" borderId="52" xfId="0" applyFont="1" applyBorder="1" applyAlignment="1">
      <alignment horizontal="left" vertical="center" wrapText="1" indent="1"/>
    </xf>
    <xf numFmtId="0" fontId="21" fillId="0" borderId="27" xfId="0" applyFont="1" applyBorder="1" applyAlignment="1">
      <alignment horizontal="left" vertical="center" wrapText="1" indent="1"/>
    </xf>
    <xf numFmtId="0" fontId="21" fillId="0" borderId="28" xfId="0" applyFont="1" applyBorder="1" applyAlignment="1">
      <alignment horizontal="left" vertical="center" wrapText="1" indent="1"/>
    </xf>
    <xf numFmtId="0" fontId="24" fillId="0" borderId="31" xfId="0" applyFont="1" applyBorder="1" applyAlignment="1">
      <alignment horizontal="left" vertical="center" wrapText="1"/>
    </xf>
    <xf numFmtId="0" fontId="24" fillId="0" borderId="77" xfId="0" applyFont="1" applyBorder="1" applyAlignment="1">
      <alignment horizontal="left" vertical="center" wrapText="1"/>
    </xf>
    <xf numFmtId="0" fontId="24" fillId="0" borderId="30" xfId="0" applyFont="1" applyBorder="1" applyAlignment="1">
      <alignment horizontal="left" vertical="center" wrapText="1"/>
    </xf>
    <xf numFmtId="0" fontId="24" fillId="0" borderId="78" xfId="0" applyFont="1" applyBorder="1" applyAlignment="1">
      <alignment horizontal="left" vertical="center" wrapText="1"/>
    </xf>
    <xf numFmtId="0" fontId="24" fillId="0" borderId="54" xfId="0" applyFont="1" applyBorder="1" applyAlignment="1">
      <alignment horizontal="left" vertical="center" wrapText="1"/>
    </xf>
    <xf numFmtId="0" fontId="24" fillId="0" borderId="69" xfId="0" applyFont="1" applyBorder="1" applyAlignment="1">
      <alignment horizontal="left" vertical="center" wrapText="1"/>
    </xf>
    <xf numFmtId="0" fontId="24" fillId="0" borderId="55" xfId="0" applyFont="1" applyBorder="1" applyAlignment="1">
      <alignment horizontal="left" vertical="center" wrapText="1"/>
    </xf>
    <xf numFmtId="0" fontId="24" fillId="0" borderId="74" xfId="0" applyFont="1" applyBorder="1" applyAlignment="1">
      <alignment horizontal="left" vertical="center" wrapText="1"/>
    </xf>
    <xf numFmtId="0" fontId="77" fillId="0" borderId="20" xfId="0" applyFont="1" applyBorder="1" applyAlignment="1">
      <alignment horizontal="center" vertical="center" wrapText="1"/>
    </xf>
    <xf numFmtId="0" fontId="77" fillId="0" borderId="75" xfId="0" applyFont="1" applyBorder="1" applyAlignment="1">
      <alignment horizontal="center" vertical="center" wrapText="1"/>
    </xf>
    <xf numFmtId="0" fontId="77" fillId="0" borderId="20" xfId="0" applyFont="1" applyBorder="1" applyAlignment="1">
      <alignment horizontal="center" vertical="center"/>
    </xf>
    <xf numFmtId="0" fontId="77" fillId="0" borderId="75" xfId="0" applyFont="1" applyBorder="1" applyAlignment="1">
      <alignment horizontal="center" vertical="center"/>
    </xf>
    <xf numFmtId="0" fontId="24" fillId="0" borderId="52" xfId="0" applyFont="1" applyBorder="1" applyAlignment="1">
      <alignment horizontal="left" vertical="center" indent="1"/>
    </xf>
    <xf numFmtId="0" fontId="24" fillId="0" borderId="27" xfId="0" applyFont="1" applyBorder="1" applyAlignment="1">
      <alignment horizontal="left" vertical="center" indent="1"/>
    </xf>
    <xf numFmtId="0" fontId="24" fillId="0" borderId="28" xfId="0" applyFont="1" applyBorder="1" applyAlignment="1">
      <alignment horizontal="left" vertical="center" indent="1"/>
    </xf>
    <xf numFmtId="0" fontId="17" fillId="0" borderId="52" xfId="0" applyFont="1" applyBorder="1" applyAlignment="1">
      <alignment horizontal="left" vertical="center" indent="1"/>
    </xf>
    <xf numFmtId="0" fontId="17" fillId="0" borderId="27" xfId="0" applyFont="1" applyBorder="1" applyAlignment="1">
      <alignment horizontal="left" vertical="center" indent="1"/>
    </xf>
    <xf numFmtId="0" fontId="17" fillId="0" borderId="28" xfId="0" applyFont="1" applyBorder="1" applyAlignment="1">
      <alignment horizontal="left" vertical="center" indent="1"/>
    </xf>
    <xf numFmtId="0" fontId="7" fillId="0" borderId="19" xfId="476" applyBorder="1" applyAlignment="1">
      <alignment horizontal="center" vertical="center"/>
    </xf>
    <xf numFmtId="0" fontId="7" fillId="0" borderId="19" xfId="0" applyFont="1" applyBorder="1" applyAlignment="1">
      <alignment horizontal="center" vertical="center"/>
    </xf>
    <xf numFmtId="0" fontId="16" fillId="0" borderId="19" xfId="0" applyFont="1" applyBorder="1" applyAlignment="1">
      <alignment horizontal="center" vertical="center"/>
    </xf>
    <xf numFmtId="49" fontId="16" fillId="77" borderId="26" xfId="0" applyNumberFormat="1" applyFont="1" applyFill="1" applyBorder="1" applyAlignment="1" applyProtection="1">
      <alignment horizontal="center" wrapText="1"/>
      <protection locked="0"/>
    </xf>
    <xf numFmtId="49" fontId="16" fillId="77" borderId="27" xfId="0" applyNumberFormat="1" applyFont="1" applyFill="1" applyBorder="1" applyAlignment="1" applyProtection="1">
      <alignment horizontal="center" wrapText="1"/>
      <protection locked="0"/>
    </xf>
    <xf numFmtId="49" fontId="16" fillId="77" borderId="28" xfId="0" applyNumberFormat="1" applyFont="1" applyFill="1" applyBorder="1" applyAlignment="1" applyProtection="1">
      <alignment horizontal="center" wrapText="1"/>
      <protection locked="0"/>
    </xf>
    <xf numFmtId="0" fontId="9" fillId="0" borderId="0" xfId="0" applyFont="1" applyAlignment="1">
      <alignment horizontal="left" vertical="top" wrapText="1"/>
    </xf>
    <xf numFmtId="0" fontId="24" fillId="0" borderId="59" xfId="0" applyFont="1" applyBorder="1" applyAlignment="1">
      <alignment horizontal="left" vertical="center"/>
    </xf>
    <xf numFmtId="0" fontId="24" fillId="0" borderId="69" xfId="0" applyFont="1" applyBorder="1" applyAlignment="1">
      <alignment horizontal="left" vertical="center"/>
    </xf>
    <xf numFmtId="0" fontId="24" fillId="0" borderId="55" xfId="0" applyFont="1" applyBorder="1" applyAlignment="1">
      <alignment horizontal="left" vertical="center"/>
    </xf>
    <xf numFmtId="0" fontId="24" fillId="0" borderId="60" xfId="0" applyFont="1" applyBorder="1" applyAlignment="1">
      <alignment horizontal="left" vertical="center"/>
    </xf>
    <xf numFmtId="0" fontId="24" fillId="0" borderId="74" xfId="0" applyFont="1" applyBorder="1" applyAlignment="1">
      <alignment horizontal="left" vertical="center"/>
    </xf>
    <xf numFmtId="1" fontId="11" fillId="0" borderId="70" xfId="0" applyNumberFormat="1" applyFont="1" applyBorder="1" applyAlignment="1">
      <alignment horizontal="center" vertical="center" wrapText="1"/>
    </xf>
    <xf numFmtId="1" fontId="11" fillId="0" borderId="80" xfId="0" applyNumberFormat="1" applyFont="1" applyBorder="1" applyAlignment="1">
      <alignment horizontal="center" vertical="center" wrapText="1"/>
    </xf>
    <xf numFmtId="0" fontId="91" fillId="0" borderId="27" xfId="0" applyFont="1" applyBorder="1" applyAlignment="1">
      <alignment horizontal="center" vertical="center" wrapText="1"/>
    </xf>
    <xf numFmtId="0" fontId="91" fillId="0" borderId="46" xfId="0" applyFont="1" applyBorder="1" applyAlignment="1">
      <alignment horizontal="center" vertical="center" wrapText="1"/>
    </xf>
    <xf numFmtId="0" fontId="17" fillId="0" borderId="52" xfId="0" applyFont="1" applyBorder="1" applyAlignment="1">
      <alignment horizontal="left" vertical="center"/>
    </xf>
    <xf numFmtId="0" fontId="17" fillId="0" borderId="27" xfId="0" applyFont="1" applyBorder="1" applyAlignment="1">
      <alignment horizontal="left" vertical="center"/>
    </xf>
    <xf numFmtId="0" fontId="17" fillId="0" borderId="28" xfId="0" applyFont="1" applyBorder="1" applyAlignment="1">
      <alignment horizontal="left" vertical="center"/>
    </xf>
    <xf numFmtId="1" fontId="17" fillId="75" borderId="104" xfId="0" applyNumberFormat="1" applyFont="1" applyFill="1" applyBorder="1" applyAlignment="1" applyProtection="1">
      <alignment horizontal="center" vertical="center" wrapText="1"/>
      <protection locked="0"/>
    </xf>
    <xf numFmtId="1" fontId="17" fillId="75" borderId="18" xfId="0" applyNumberFormat="1" applyFont="1" applyFill="1" applyBorder="1" applyAlignment="1" applyProtection="1">
      <alignment horizontal="center" vertical="center" wrapText="1"/>
      <protection locked="0"/>
    </xf>
    <xf numFmtId="0" fontId="17" fillId="0" borderId="29" xfId="0" applyFont="1" applyBorder="1" applyAlignment="1">
      <alignment horizontal="left" vertical="center" wrapText="1"/>
    </xf>
    <xf numFmtId="0" fontId="17" fillId="0" borderId="102" xfId="0" applyFont="1" applyBorder="1" applyAlignment="1">
      <alignment horizontal="left" vertical="center" wrapText="1"/>
    </xf>
    <xf numFmtId="0" fontId="17" fillId="0" borderId="81" xfId="0" applyFont="1" applyBorder="1" applyAlignment="1">
      <alignment horizontal="left" vertical="center" wrapText="1"/>
    </xf>
    <xf numFmtId="0" fontId="115" fillId="0" borderId="52" xfId="0" applyFont="1" applyBorder="1" applyAlignment="1">
      <alignment horizontal="left" vertical="center" wrapText="1"/>
    </xf>
    <xf numFmtId="0" fontId="115" fillId="0" borderId="28" xfId="0" applyFont="1" applyBorder="1" applyAlignment="1">
      <alignment horizontal="left" vertical="center"/>
    </xf>
    <xf numFmtId="0" fontId="115" fillId="0" borderId="27" xfId="0" applyFont="1" applyBorder="1" applyAlignment="1">
      <alignment horizontal="left" vertical="center" wrapText="1"/>
    </xf>
    <xf numFmtId="0" fontId="115" fillId="0" borderId="28" xfId="0" applyFont="1" applyBorder="1" applyAlignment="1">
      <alignment horizontal="left" vertical="center" wrapText="1"/>
    </xf>
    <xf numFmtId="0" fontId="21" fillId="0" borderId="45" xfId="0" applyFont="1" applyBorder="1" applyAlignment="1">
      <alignment horizontal="left" vertical="center"/>
    </xf>
    <xf numFmtId="0" fontId="21" fillId="0" borderId="68" xfId="0" applyFont="1" applyBorder="1" applyAlignment="1">
      <alignment horizontal="left" vertical="center"/>
    </xf>
    <xf numFmtId="0" fontId="21" fillId="0" borderId="52" xfId="0" applyFont="1" applyBorder="1" applyAlignment="1">
      <alignment horizontal="left" vertical="center"/>
    </xf>
    <xf numFmtId="0" fontId="21" fillId="0" borderId="28" xfId="0" applyFont="1" applyBorder="1" applyAlignment="1">
      <alignment horizontal="left" vertical="center"/>
    </xf>
    <xf numFmtId="1" fontId="11" fillId="0" borderId="75" xfId="0" applyNumberFormat="1" applyFont="1" applyBorder="1" applyAlignment="1">
      <alignment horizontal="center" vertical="center" wrapText="1"/>
    </xf>
    <xf numFmtId="0" fontId="11" fillId="0" borderId="27"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54" xfId="0" applyFont="1" applyBorder="1" applyAlignment="1">
      <alignment horizontal="left" vertical="center"/>
    </xf>
    <xf numFmtId="0" fontId="11" fillId="0" borderId="59" xfId="0" applyFont="1" applyBorder="1" applyAlignment="1">
      <alignment horizontal="left" vertical="center"/>
    </xf>
    <xf numFmtId="0" fontId="11" fillId="0" borderId="69" xfId="0" applyFont="1" applyBorder="1" applyAlignment="1">
      <alignment horizontal="left" vertical="center"/>
    </xf>
    <xf numFmtId="0" fontId="11" fillId="0" borderId="55" xfId="0" applyFont="1" applyBorder="1" applyAlignment="1">
      <alignment horizontal="left" vertical="center"/>
    </xf>
    <xf numFmtId="0" fontId="11" fillId="0" borderId="60" xfId="0" applyFont="1" applyBorder="1" applyAlignment="1">
      <alignment horizontal="left" vertical="center"/>
    </xf>
    <xf numFmtId="0" fontId="11" fillId="0" borderId="74" xfId="0" applyFont="1" applyBorder="1" applyAlignment="1">
      <alignment horizontal="left" vertical="center"/>
    </xf>
    <xf numFmtId="0" fontId="11" fillId="0" borderId="52"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1" fontId="11" fillId="0" borderId="70" xfId="0" applyNumberFormat="1" applyFont="1" applyBorder="1" applyAlignment="1">
      <alignment horizontal="left" vertical="center" wrapText="1"/>
    </xf>
    <xf numFmtId="1" fontId="11" fillId="0" borderId="61" xfId="0" applyNumberFormat="1" applyFont="1" applyBorder="1" applyAlignment="1">
      <alignment horizontal="left" vertical="center" wrapText="1"/>
    </xf>
    <xf numFmtId="0" fontId="7" fillId="30" borderId="19" xfId="476" applyFill="1" applyBorder="1" applyAlignment="1" applyProtection="1">
      <alignment horizontal="left" vertical="center"/>
      <protection locked="0"/>
    </xf>
    <xf numFmtId="49" fontId="7" fillId="30" borderId="19" xfId="476" applyNumberFormat="1" applyFill="1" applyBorder="1" applyAlignment="1" applyProtection="1">
      <alignment horizontal="left" vertical="center"/>
      <protection locked="0"/>
    </xf>
    <xf numFmtId="0" fontId="16" fillId="0" borderId="19" xfId="0" applyFont="1" applyBorder="1" applyAlignment="1">
      <alignment horizontal="center"/>
    </xf>
    <xf numFmtId="0" fontId="7" fillId="0" borderId="19" xfId="476" applyBorder="1" applyAlignment="1">
      <alignment horizontal="center"/>
    </xf>
    <xf numFmtId="0" fontId="7" fillId="0" borderId="19" xfId="0" applyFont="1" applyBorder="1" applyAlignment="1">
      <alignment horizontal="center"/>
    </xf>
    <xf numFmtId="49" fontId="16" fillId="77" borderId="26" xfId="0" applyNumberFormat="1" applyFont="1" applyFill="1" applyBorder="1" applyAlignment="1" applyProtection="1">
      <alignment horizontal="center" vertical="center" wrapText="1"/>
      <protection locked="0"/>
    </xf>
    <xf numFmtId="49" fontId="16" fillId="77" borderId="27" xfId="0" applyNumberFormat="1" applyFont="1" applyFill="1" applyBorder="1" applyAlignment="1" applyProtection="1">
      <alignment horizontal="center" vertical="center" wrapText="1"/>
      <protection locked="0"/>
    </xf>
    <xf numFmtId="49" fontId="16" fillId="77" borderId="28" xfId="0" applyNumberFormat="1" applyFont="1" applyFill="1" applyBorder="1" applyAlignment="1" applyProtection="1">
      <alignment horizontal="center" vertical="center" wrapText="1"/>
      <protection locked="0"/>
    </xf>
    <xf numFmtId="14" fontId="7" fillId="30" borderId="19" xfId="476" applyNumberFormat="1" applyFill="1" applyBorder="1" applyAlignment="1" applyProtection="1">
      <alignment horizontal="center" vertical="center"/>
      <protection locked="0"/>
    </xf>
    <xf numFmtId="14" fontId="7" fillId="0" borderId="19" xfId="476" applyNumberFormat="1" applyBorder="1" applyAlignment="1">
      <alignment horizontal="center" vertical="center"/>
    </xf>
    <xf numFmtId="0" fontId="16" fillId="27" borderId="19" xfId="0" applyFont="1" applyFill="1" applyBorder="1" applyAlignment="1">
      <alignment horizontal="center" vertical="center" wrapText="1"/>
    </xf>
    <xf numFmtId="0" fontId="98" fillId="0" borderId="19" xfId="0" applyFont="1" applyBorder="1" applyAlignment="1">
      <alignment horizontal="left" vertical="center" wrapText="1"/>
    </xf>
    <xf numFmtId="0" fontId="98" fillId="0" borderId="19" xfId="0" applyFont="1" applyBorder="1" applyAlignment="1">
      <alignment horizontal="left" wrapText="1"/>
    </xf>
    <xf numFmtId="0" fontId="75" fillId="64" borderId="45" xfId="0" applyFont="1" applyFill="1" applyBorder="1" applyAlignment="1">
      <alignment horizontal="center" vertical="center"/>
    </xf>
    <xf numFmtId="0" fontId="75" fillId="64" borderId="68" xfId="0" applyFont="1" applyFill="1" applyBorder="1" applyAlignment="1">
      <alignment horizontal="center" vertical="center"/>
    </xf>
    <xf numFmtId="0" fontId="75" fillId="0" borderId="52" xfId="0" applyFont="1" applyBorder="1" applyAlignment="1">
      <alignment horizontal="left" vertical="top"/>
    </xf>
    <xf numFmtId="0" fontId="75" fillId="0" borderId="28" xfId="0" applyFont="1" applyBorder="1" applyAlignment="1">
      <alignment horizontal="left" vertical="top"/>
    </xf>
    <xf numFmtId="0" fontId="75" fillId="0" borderId="92" xfId="0" applyFont="1" applyBorder="1" applyAlignment="1">
      <alignment horizontal="center" vertical="center" textRotation="90"/>
    </xf>
    <xf numFmtId="0" fontId="75" fillId="0" borderId="88" xfId="0" applyFont="1" applyBorder="1" applyAlignment="1">
      <alignment horizontal="center" vertical="center" textRotation="90"/>
    </xf>
    <xf numFmtId="0" fontId="75" fillId="0" borderId="84" xfId="0" applyFont="1" applyBorder="1" applyAlignment="1">
      <alignment horizontal="center" vertical="center" textRotation="90"/>
    </xf>
    <xf numFmtId="0" fontId="85" fillId="0" borderId="49" xfId="0" applyFont="1" applyBorder="1" applyAlignment="1" applyProtection="1">
      <alignment vertical="top" wrapText="1"/>
      <protection locked="0"/>
    </xf>
    <xf numFmtId="0" fontId="8" fillId="0" borderId="92" xfId="0" applyFont="1" applyBorder="1" applyAlignment="1" applyProtection="1">
      <alignment horizontal="left" vertical="top" wrapText="1"/>
      <protection locked="0"/>
    </xf>
    <xf numFmtId="0" fontId="8" fillId="0" borderId="88" xfId="0" applyFont="1" applyBorder="1" applyAlignment="1" applyProtection="1">
      <alignment horizontal="left" vertical="top" wrapText="1"/>
      <protection locked="0"/>
    </xf>
    <xf numFmtId="0" fontId="8" fillId="0" borderId="84" xfId="0" applyFont="1" applyBorder="1" applyAlignment="1" applyProtection="1">
      <alignment horizontal="left" vertical="top" wrapText="1"/>
      <protection locked="0"/>
    </xf>
    <xf numFmtId="0" fontId="17" fillId="0" borderId="50" xfId="0" applyFont="1" applyBorder="1" applyAlignment="1" applyProtection="1">
      <alignment horizontal="left" vertical="top" wrapText="1"/>
      <protection locked="0"/>
    </xf>
    <xf numFmtId="0" fontId="17" fillId="0" borderId="89" xfId="0" applyFont="1" applyBorder="1" applyAlignment="1" applyProtection="1">
      <alignment horizontal="left" vertical="top" wrapText="1"/>
      <protection locked="0"/>
    </xf>
    <xf numFmtId="0" fontId="17" fillId="0" borderId="85" xfId="0" applyFont="1" applyBorder="1" applyAlignment="1" applyProtection="1">
      <alignment horizontal="left" vertical="top" wrapText="1"/>
      <protection locked="0"/>
    </xf>
    <xf numFmtId="0" fontId="8" fillId="0" borderId="100" xfId="0" applyFont="1" applyBorder="1" applyAlignment="1" applyProtection="1">
      <alignment vertical="top" wrapText="1"/>
      <protection locked="0"/>
    </xf>
    <xf numFmtId="0" fontId="85" fillId="0" borderId="19" xfId="0" applyFont="1" applyBorder="1" applyAlignment="1" applyProtection="1">
      <alignment vertical="top" wrapText="1"/>
      <protection locked="0"/>
    </xf>
    <xf numFmtId="0" fontId="17" fillId="0" borderId="19" xfId="0" applyFont="1" applyBorder="1" applyAlignment="1" applyProtection="1">
      <alignment vertical="top" wrapText="1"/>
      <protection locked="0"/>
    </xf>
    <xf numFmtId="0" fontId="85" fillId="0" borderId="50" xfId="0" applyFont="1" applyBorder="1" applyAlignment="1" applyProtection="1">
      <alignment vertical="top" wrapText="1"/>
      <protection locked="0"/>
    </xf>
    <xf numFmtId="0" fontId="17" fillId="0" borderId="20" xfId="0" applyFont="1" applyBorder="1" applyAlignment="1" applyProtection="1">
      <alignment horizontal="left" vertical="top" wrapText="1"/>
      <protection locked="0"/>
    </xf>
    <xf numFmtId="0" fontId="17" fillId="0" borderId="75" xfId="0" applyFont="1" applyBorder="1" applyAlignment="1" applyProtection="1">
      <alignment horizontal="left" vertical="top" wrapText="1"/>
      <protection locked="0"/>
    </xf>
    <xf numFmtId="0" fontId="17" fillId="0" borderId="49" xfId="0" applyFont="1" applyBorder="1" applyAlignment="1" applyProtection="1">
      <alignment vertical="top" wrapText="1"/>
      <protection locked="0"/>
    </xf>
    <xf numFmtId="0" fontId="17" fillId="0" borderId="20" xfId="0" applyFont="1" applyBorder="1" applyAlignment="1" applyProtection="1">
      <alignment vertical="top" wrapText="1"/>
      <protection locked="0"/>
    </xf>
    <xf numFmtId="0" fontId="17" fillId="0" borderId="72" xfId="0" applyFont="1" applyBorder="1" applyAlignment="1" applyProtection="1">
      <alignment vertical="top" wrapText="1"/>
      <protection locked="0"/>
    </xf>
    <xf numFmtId="0" fontId="17" fillId="0" borderId="75" xfId="0" applyFont="1" applyBorder="1" applyAlignment="1" applyProtection="1">
      <alignment vertical="top" wrapText="1"/>
      <protection locked="0"/>
    </xf>
    <xf numFmtId="0" fontId="79" fillId="65" borderId="65" xfId="0" applyFont="1" applyFill="1" applyBorder="1" applyAlignment="1">
      <alignment horizontal="center" vertical="center" wrapText="1"/>
    </xf>
    <xf numFmtId="0" fontId="79" fillId="65" borderId="66" xfId="0" applyFont="1" applyFill="1" applyBorder="1" applyAlignment="1">
      <alignment horizontal="center" vertical="center" wrapText="1"/>
    </xf>
    <xf numFmtId="0" fontId="79" fillId="65" borderId="67" xfId="0" applyFont="1" applyFill="1" applyBorder="1" applyAlignment="1">
      <alignment horizontal="center" vertical="center" wrapText="1"/>
    </xf>
    <xf numFmtId="0" fontId="79" fillId="65" borderId="94" xfId="0" applyFont="1" applyFill="1" applyBorder="1" applyAlignment="1">
      <alignment horizontal="left" vertical="center" wrapText="1"/>
    </xf>
    <xf numFmtId="0" fontId="79" fillId="65" borderId="95" xfId="0" applyFont="1" applyFill="1" applyBorder="1" applyAlignment="1">
      <alignment horizontal="left" vertical="center" wrapText="1"/>
    </xf>
    <xf numFmtId="0" fontId="79" fillId="65" borderId="96" xfId="0" applyFont="1" applyFill="1" applyBorder="1" applyAlignment="1">
      <alignment horizontal="left" vertical="center" wrapText="1"/>
    </xf>
    <xf numFmtId="0" fontId="8" fillId="0" borderId="91" xfId="0" applyFont="1" applyBorder="1" applyAlignment="1" applyProtection="1">
      <alignment horizontal="left" vertical="top" wrapText="1"/>
      <protection locked="0"/>
    </xf>
    <xf numFmtId="0" fontId="17" fillId="0" borderId="20" xfId="0" applyFont="1" applyBorder="1" applyAlignment="1" applyProtection="1">
      <alignment horizontal="left" vertical="center" wrapText="1"/>
      <protection locked="0"/>
    </xf>
    <xf numFmtId="0" fontId="17" fillId="0" borderId="75" xfId="0" applyFont="1" applyBorder="1" applyAlignment="1" applyProtection="1">
      <alignment horizontal="left" vertical="center" wrapText="1"/>
      <protection locked="0"/>
    </xf>
    <xf numFmtId="0" fontId="17" fillId="0" borderId="50" xfId="0" applyFont="1" applyBorder="1" applyAlignment="1" applyProtection="1">
      <alignment horizontal="left" vertical="center" wrapText="1"/>
      <protection locked="0"/>
    </xf>
    <xf numFmtId="0" fontId="17" fillId="0" borderId="90" xfId="0" applyFont="1" applyBorder="1" applyAlignment="1" applyProtection="1">
      <alignment horizontal="left" vertical="center" wrapText="1"/>
      <protection locked="0"/>
    </xf>
    <xf numFmtId="0" fontId="8" fillId="0" borderId="100" xfId="0" applyFont="1" applyBorder="1" applyAlignment="1" applyProtection="1">
      <alignment horizontal="left" vertical="top" wrapText="1"/>
      <protection locked="0"/>
    </xf>
    <xf numFmtId="0" fontId="105" fillId="0" borderId="100" xfId="0" applyFont="1" applyBorder="1" applyAlignment="1" applyProtection="1">
      <alignment horizontal="left" vertical="top" wrapText="1"/>
      <protection locked="0"/>
    </xf>
    <xf numFmtId="0" fontId="106" fillId="0" borderId="100" xfId="0" applyFont="1" applyBorder="1" applyAlignment="1" applyProtection="1">
      <alignment horizontal="left" vertical="top" wrapText="1"/>
      <protection locked="0"/>
    </xf>
    <xf numFmtId="0" fontId="85" fillId="0" borderId="50" xfId="0" applyFont="1" applyBorder="1" applyAlignment="1" applyProtection="1">
      <alignment horizontal="center" vertical="top" wrapText="1"/>
      <protection locked="0"/>
    </xf>
    <xf numFmtId="0" fontId="85" fillId="0" borderId="89" xfId="0" applyFont="1" applyBorder="1" applyAlignment="1" applyProtection="1">
      <alignment horizontal="center" vertical="top" wrapText="1"/>
      <protection locked="0"/>
    </xf>
    <xf numFmtId="0" fontId="85" fillId="0" borderId="90" xfId="0" applyFont="1" applyBorder="1" applyAlignment="1" applyProtection="1">
      <alignment horizontal="center" vertical="top" wrapText="1"/>
      <protection locked="0"/>
    </xf>
    <xf numFmtId="0" fontId="1" fillId="0" borderId="0" xfId="0" applyFont="1" applyAlignment="1">
      <alignment horizontal="justify" vertical="top" wrapText="1"/>
    </xf>
    <xf numFmtId="0" fontId="1" fillId="0" borderId="0" xfId="0" applyFont="1" applyAlignment="1">
      <alignment horizontal="justify" vertical="top"/>
    </xf>
    <xf numFmtId="0" fontId="108" fillId="0" borderId="72" xfId="0" applyFont="1" applyBorder="1" applyAlignment="1" applyProtection="1">
      <alignment horizontal="left" vertical="center" wrapText="1"/>
      <protection locked="0"/>
    </xf>
    <xf numFmtId="0" fontId="109" fillId="65" borderId="65" xfId="0" applyFont="1" applyFill="1" applyBorder="1" applyAlignment="1" applyProtection="1">
      <alignment horizontal="left" vertical="center" wrapText="1"/>
      <protection locked="0"/>
    </xf>
    <xf numFmtId="0" fontId="109" fillId="65" borderId="66" xfId="0" applyFont="1" applyFill="1" applyBorder="1" applyAlignment="1" applyProtection="1">
      <alignment horizontal="left" vertical="center" wrapText="1"/>
      <protection locked="0"/>
    </xf>
    <xf numFmtId="0" fontId="109" fillId="65" borderId="67" xfId="0" applyFont="1" applyFill="1" applyBorder="1" applyAlignment="1" applyProtection="1">
      <alignment horizontal="left" vertical="center" wrapText="1"/>
      <protection locked="0"/>
    </xf>
    <xf numFmtId="0" fontId="96" fillId="0" borderId="0" xfId="0" applyFont="1" applyAlignment="1">
      <alignment horizontal="left" wrapText="1"/>
    </xf>
    <xf numFmtId="0" fontId="0" fillId="0" borderId="0" xfId="0" applyAlignment="1">
      <alignment horizontal="left" wrapText="1"/>
    </xf>
    <xf numFmtId="0" fontId="75" fillId="0" borderId="107" xfId="0" applyFont="1" applyBorder="1" applyAlignment="1">
      <alignment horizontal="center" vertical="center" wrapText="1"/>
    </xf>
    <xf numFmtId="0" fontId="75" fillId="0" borderId="108" xfId="0" applyFont="1" applyBorder="1" applyAlignment="1">
      <alignment horizontal="center" vertical="center" wrapText="1"/>
    </xf>
    <xf numFmtId="0" fontId="75" fillId="0" borderId="47" xfId="0" applyFont="1" applyBorder="1" applyAlignment="1">
      <alignment horizontal="center" vertical="center" wrapText="1"/>
    </xf>
    <xf numFmtId="0" fontId="75" fillId="0" borderId="64" xfId="0" applyFont="1" applyBorder="1" applyAlignment="1">
      <alignment horizontal="center" vertical="center" wrapText="1"/>
    </xf>
    <xf numFmtId="0" fontId="75" fillId="0" borderId="48" xfId="0" applyFont="1" applyBorder="1" applyAlignment="1">
      <alignment horizontal="center" vertical="center" wrapText="1"/>
    </xf>
    <xf numFmtId="0" fontId="9" fillId="0" borderId="0" xfId="0" applyFont="1" applyAlignment="1">
      <alignment horizontal="left" vertical="center" wrapText="1"/>
    </xf>
    <xf numFmtId="0" fontId="86" fillId="29" borderId="25" xfId="0" applyFont="1" applyFill="1" applyBorder="1" applyAlignment="1">
      <alignment horizontal="center" vertical="center" wrapText="1"/>
    </xf>
    <xf numFmtId="0" fontId="86" fillId="29" borderId="34" xfId="0" applyFont="1" applyFill="1" applyBorder="1" applyAlignment="1">
      <alignment horizontal="center" vertical="center" wrapText="1"/>
    </xf>
    <xf numFmtId="0" fontId="86" fillId="29" borderId="33" xfId="0" applyFont="1" applyFill="1" applyBorder="1" applyAlignment="1">
      <alignment horizontal="center" vertical="center" wrapText="1"/>
    </xf>
    <xf numFmtId="0" fontId="21" fillId="70" borderId="25" xfId="0" applyFont="1" applyFill="1" applyBorder="1" applyAlignment="1" applyProtection="1">
      <alignment vertical="center" wrapText="1"/>
      <protection locked="0"/>
    </xf>
    <xf numFmtId="0" fontId="21" fillId="70" borderId="34" xfId="0" applyFont="1" applyFill="1" applyBorder="1" applyAlignment="1" applyProtection="1">
      <alignment vertical="center" wrapText="1"/>
      <protection locked="0"/>
    </xf>
    <xf numFmtId="0" fontId="21" fillId="70" borderId="33" xfId="0" applyFont="1" applyFill="1" applyBorder="1" applyAlignment="1" applyProtection="1">
      <alignment vertical="center" wrapText="1"/>
      <protection locked="0"/>
    </xf>
    <xf numFmtId="0" fontId="14" fillId="0" borderId="31"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1" xfId="0" applyFont="1" applyBorder="1" applyAlignment="1">
      <alignment horizontal="center" vertical="center" wrapText="1"/>
    </xf>
    <xf numFmtId="0" fontId="86" fillId="0" borderId="25" xfId="0" quotePrefix="1" applyFont="1" applyBorder="1" applyAlignment="1">
      <alignment horizontal="center" vertical="center" wrapText="1"/>
    </xf>
    <xf numFmtId="0" fontId="86" fillId="0" borderId="34" xfId="0" applyFont="1" applyBorder="1" applyAlignment="1">
      <alignment horizontal="center" vertical="center" wrapText="1"/>
    </xf>
    <xf numFmtId="0" fontId="86" fillId="0" borderId="33" xfId="0" applyFont="1" applyBorder="1" applyAlignment="1">
      <alignment horizontal="center" vertical="center" wrapText="1"/>
    </xf>
    <xf numFmtId="0" fontId="9" fillId="0" borderId="25" xfId="0" applyFont="1" applyBorder="1" applyAlignment="1">
      <alignment vertical="center" wrapText="1"/>
    </xf>
    <xf numFmtId="0" fontId="9" fillId="0" borderId="34" xfId="0" applyFont="1" applyBorder="1" applyAlignment="1">
      <alignment vertical="center" wrapText="1"/>
    </xf>
    <xf numFmtId="0" fontId="9" fillId="0" borderId="33" xfId="0" applyFont="1" applyBorder="1" applyAlignment="1">
      <alignment vertical="center" wrapText="1"/>
    </xf>
    <xf numFmtId="0" fontId="9" fillId="0" borderId="31" xfId="0" applyFont="1" applyBorder="1" applyAlignment="1">
      <alignment vertical="center" wrapText="1"/>
    </xf>
    <xf numFmtId="0" fontId="9" fillId="0" borderId="24" xfId="0" applyFont="1" applyBorder="1" applyAlignment="1">
      <alignment vertical="center" wrapText="1"/>
    </xf>
    <xf numFmtId="0" fontId="9" fillId="0" borderId="32" xfId="0" applyFont="1" applyBorder="1" applyAlignment="1">
      <alignment vertical="center" wrapText="1"/>
    </xf>
    <xf numFmtId="0" fontId="9" fillId="0" borderId="22" xfId="0" applyFont="1" applyBorder="1" applyAlignment="1">
      <alignment vertical="center" wrapText="1"/>
    </xf>
    <xf numFmtId="0" fontId="9" fillId="0" borderId="30" xfId="0" applyFont="1" applyBorder="1" applyAlignment="1">
      <alignment vertical="center" wrapText="1"/>
    </xf>
    <xf numFmtId="0" fontId="9" fillId="0" borderId="21" xfId="0" applyFont="1" applyBorder="1" applyAlignment="1">
      <alignment vertical="center" wrapText="1"/>
    </xf>
    <xf numFmtId="0" fontId="14" fillId="0" borderId="25"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3" xfId="0" applyFont="1" applyBorder="1" applyAlignment="1">
      <alignment horizontal="center" vertical="center" wrapText="1"/>
    </xf>
    <xf numFmtId="9" fontId="14" fillId="0" borderId="25" xfId="0" applyNumberFormat="1" applyFont="1" applyBorder="1" applyAlignment="1">
      <alignment horizontal="center" vertical="center" wrapText="1"/>
    </xf>
    <xf numFmtId="164" fontId="9" fillId="78" borderId="31" xfId="545" applyNumberFormat="1" applyFont="1" applyFill="1" applyBorder="1" applyAlignment="1" applyProtection="1">
      <alignment horizontal="center" vertical="center"/>
    </xf>
    <xf numFmtId="164" fontId="9" fillId="78" borderId="24" xfId="545" applyNumberFormat="1" applyFont="1" applyFill="1" applyBorder="1" applyAlignment="1" applyProtection="1">
      <alignment horizontal="center" vertical="center"/>
    </xf>
    <xf numFmtId="164" fontId="9" fillId="78" borderId="32" xfId="545" applyNumberFormat="1" applyFont="1" applyFill="1" applyBorder="1" applyAlignment="1" applyProtection="1">
      <alignment horizontal="center" vertical="center"/>
    </xf>
    <xf numFmtId="164" fontId="9" fillId="78" borderId="22" xfId="545" applyNumberFormat="1" applyFont="1" applyFill="1" applyBorder="1" applyAlignment="1" applyProtection="1">
      <alignment horizontal="center" vertical="center"/>
    </xf>
    <xf numFmtId="164" fontId="9" fillId="0" borderId="23" xfId="545" applyNumberFormat="1" applyFont="1" applyFill="1" applyBorder="1" applyAlignment="1" applyProtection="1">
      <alignment horizontal="center" vertical="center"/>
    </xf>
    <xf numFmtId="164" fontId="9" fillId="0" borderId="25" xfId="545" applyNumberFormat="1" applyFont="1" applyFill="1" applyBorder="1" applyAlignment="1" applyProtection="1">
      <alignment horizontal="center" wrapText="1"/>
    </xf>
    <xf numFmtId="164" fontId="9" fillId="0" borderId="34" xfId="545" applyNumberFormat="1" applyFont="1" applyFill="1" applyBorder="1" applyAlignment="1" applyProtection="1">
      <alignment horizontal="center" wrapText="1"/>
    </xf>
    <xf numFmtId="164" fontId="9" fillId="80" borderId="29" xfId="545" applyNumberFormat="1" applyFont="1" applyFill="1" applyBorder="1" applyAlignment="1" applyProtection="1">
      <alignment horizontal="left" vertical="center" wrapText="1"/>
    </xf>
    <xf numFmtId="164" fontId="9" fillId="80" borderId="102" xfId="545" applyNumberFormat="1" applyFont="1" applyFill="1" applyBorder="1" applyAlignment="1" applyProtection="1">
      <alignment horizontal="left" vertical="center" wrapText="1"/>
    </xf>
    <xf numFmtId="164" fontId="9" fillId="80" borderId="18" xfId="545" applyNumberFormat="1" applyFont="1" applyFill="1" applyBorder="1" applyAlignment="1" applyProtection="1">
      <alignment horizontal="left" vertical="center" wrapText="1"/>
    </xf>
    <xf numFmtId="164" fontId="9" fillId="81" borderId="31" xfId="545" applyNumberFormat="1" applyFont="1" applyFill="1" applyBorder="1" applyAlignment="1" applyProtection="1">
      <alignment horizontal="center" vertical="center"/>
    </xf>
    <xf numFmtId="164" fontId="9" fillId="81" borderId="24" xfId="545" applyNumberFormat="1" applyFont="1" applyFill="1" applyBorder="1" applyAlignment="1" applyProtection="1">
      <alignment horizontal="center" vertical="center"/>
    </xf>
    <xf numFmtId="164" fontId="9" fillId="81" borderId="30" xfId="545" applyNumberFormat="1" applyFont="1" applyFill="1" applyBorder="1" applyAlignment="1" applyProtection="1">
      <alignment horizontal="center" vertical="center"/>
    </xf>
    <xf numFmtId="164" fontId="9" fillId="81" borderId="21" xfId="545" applyNumberFormat="1" applyFont="1" applyFill="1" applyBorder="1" applyAlignment="1" applyProtection="1">
      <alignment horizontal="center" vertical="center"/>
    </xf>
    <xf numFmtId="0" fontId="114" fillId="0" borderId="25" xfId="0" quotePrefix="1" applyFont="1" applyBorder="1" applyAlignment="1">
      <alignment horizontal="center" vertical="center" wrapText="1"/>
    </xf>
    <xf numFmtId="0" fontId="114" fillId="0" borderId="34" xfId="0" applyFont="1" applyBorder="1" applyAlignment="1">
      <alignment horizontal="center" vertical="center" wrapText="1"/>
    </xf>
    <xf numFmtId="0" fontId="114" fillId="0" borderId="3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3" xfId="0" applyFont="1" applyBorder="1" applyAlignment="1">
      <alignment horizontal="center" vertical="center" wrapText="1"/>
    </xf>
    <xf numFmtId="0" fontId="87" fillId="0" borderId="31" xfId="0" quotePrefix="1" applyFont="1" applyBorder="1" applyAlignment="1">
      <alignment vertical="center" wrapText="1"/>
    </xf>
    <xf numFmtId="0" fontId="86" fillId="0" borderId="25" xfId="0" applyFont="1" applyBorder="1" applyAlignment="1">
      <alignment horizontal="center" vertical="center" wrapText="1"/>
    </xf>
    <xf numFmtId="0" fontId="9" fillId="0" borderId="25" xfId="0" applyFont="1" applyBorder="1" applyAlignment="1">
      <alignment horizontal="left" vertical="center" wrapText="1"/>
    </xf>
    <xf numFmtId="0" fontId="9" fillId="0" borderId="34" xfId="0" applyFont="1" applyBorder="1" applyAlignment="1">
      <alignment horizontal="left" vertical="center" wrapText="1"/>
    </xf>
    <xf numFmtId="0" fontId="9" fillId="0" borderId="33" xfId="0" applyFont="1" applyBorder="1" applyAlignment="1">
      <alignment horizontal="left" vertical="center" wrapText="1"/>
    </xf>
    <xf numFmtId="0" fontId="9" fillId="68" borderId="31" xfId="0" quotePrefix="1" applyFont="1" applyFill="1" applyBorder="1" applyAlignment="1">
      <alignment horizontal="left" vertical="center" wrapText="1"/>
    </xf>
    <xf numFmtId="0" fontId="9" fillId="68" borderId="24" xfId="0" applyFont="1" applyFill="1" applyBorder="1" applyAlignment="1">
      <alignment horizontal="left" vertical="center" wrapText="1"/>
    </xf>
    <xf numFmtId="0" fontId="9" fillId="68" borderId="32" xfId="0" applyFont="1" applyFill="1" applyBorder="1" applyAlignment="1">
      <alignment horizontal="left" vertical="center" wrapText="1"/>
    </xf>
    <xf numFmtId="0" fontId="9" fillId="68" borderId="22" xfId="0" applyFont="1" applyFill="1" applyBorder="1" applyAlignment="1">
      <alignment horizontal="left" vertical="center" wrapText="1"/>
    </xf>
    <xf numFmtId="0" fontId="9" fillId="68" borderId="30" xfId="0" applyFont="1" applyFill="1" applyBorder="1" applyAlignment="1">
      <alignment horizontal="left" vertical="center" wrapText="1"/>
    </xf>
    <xf numFmtId="0" fontId="9" fillId="68" borderId="21" xfId="0" applyFont="1" applyFill="1" applyBorder="1" applyAlignment="1">
      <alignment horizontal="left" vertical="center" wrapText="1"/>
    </xf>
    <xf numFmtId="0" fontId="9" fillId="0" borderId="31" xfId="0" applyFont="1" applyBorder="1" applyAlignment="1">
      <alignment horizontal="left" vertical="center" wrapText="1"/>
    </xf>
    <xf numFmtId="0" fontId="9" fillId="0" borderId="24" xfId="0" applyFont="1" applyBorder="1" applyAlignment="1">
      <alignment horizontal="left" vertical="center" wrapText="1"/>
    </xf>
    <xf numFmtId="0" fontId="9" fillId="0" borderId="32" xfId="0" applyFont="1" applyBorder="1" applyAlignment="1">
      <alignment horizontal="left" vertical="center" wrapText="1"/>
    </xf>
    <xf numFmtId="0" fontId="9" fillId="0" borderId="22" xfId="0" applyFont="1" applyBorder="1" applyAlignment="1">
      <alignment horizontal="left" vertical="center" wrapText="1"/>
    </xf>
    <xf numFmtId="0" fontId="9" fillId="0" borderId="30" xfId="0" applyFont="1" applyBorder="1" applyAlignment="1">
      <alignment horizontal="left" vertical="center" wrapText="1"/>
    </xf>
    <xf numFmtId="0" fontId="9" fillId="0" borderId="21" xfId="0" applyFont="1" applyBorder="1" applyAlignment="1">
      <alignment horizontal="left" vertical="center" wrapText="1"/>
    </xf>
    <xf numFmtId="0" fontId="9" fillId="0" borderId="3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1" xfId="0" applyFont="1" applyBorder="1" applyAlignment="1">
      <alignment horizontal="center" vertical="center" wrapText="1"/>
    </xf>
    <xf numFmtId="0" fontId="14" fillId="0" borderId="25" xfId="0" applyFont="1" applyBorder="1" applyAlignment="1">
      <alignment vertical="center" wrapText="1"/>
    </xf>
    <xf numFmtId="0" fontId="14" fillId="0" borderId="34" xfId="0" applyFont="1" applyBorder="1" applyAlignment="1">
      <alignment vertical="center" wrapText="1"/>
    </xf>
    <xf numFmtId="0" fontId="14" fillId="0" borderId="33" xfId="0" applyFont="1" applyBorder="1" applyAlignment="1">
      <alignment vertical="center" wrapText="1"/>
    </xf>
    <xf numFmtId="0" fontId="24" fillId="0" borderId="31"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5" xfId="0" applyFont="1" applyBorder="1" applyAlignment="1">
      <alignment horizontal="center" vertical="center" wrapText="1"/>
    </xf>
    <xf numFmtId="0" fontId="21" fillId="0" borderId="33" xfId="0" applyFont="1" applyBorder="1" applyAlignment="1">
      <alignment horizontal="center" vertical="center" wrapText="1"/>
    </xf>
    <xf numFmtId="0" fontId="9" fillId="68" borderId="31" xfId="0" applyFont="1" applyFill="1" applyBorder="1" applyAlignment="1">
      <alignment vertical="center" wrapText="1"/>
    </xf>
    <xf numFmtId="0" fontId="9" fillId="68" borderId="24" xfId="0" applyFont="1" applyFill="1" applyBorder="1" applyAlignment="1">
      <alignment vertical="center" wrapText="1"/>
    </xf>
    <xf numFmtId="0" fontId="9" fillId="68" borderId="32" xfId="0" applyFont="1" applyFill="1" applyBorder="1" applyAlignment="1">
      <alignment vertical="center" wrapText="1"/>
    </xf>
    <xf numFmtId="0" fontId="9" fillId="68" borderId="22" xfId="0" applyFont="1" applyFill="1" applyBorder="1" applyAlignment="1">
      <alignment vertical="center" wrapText="1"/>
    </xf>
    <xf numFmtId="0" fontId="9" fillId="68" borderId="30" xfId="0" applyFont="1" applyFill="1" applyBorder="1" applyAlignment="1">
      <alignment vertical="center" wrapText="1"/>
    </xf>
    <xf numFmtId="0" fontId="9" fillId="68" borderId="21" xfId="0" applyFont="1" applyFill="1" applyBorder="1" applyAlignment="1">
      <alignment vertical="center" wrapText="1"/>
    </xf>
    <xf numFmtId="0" fontId="14" fillId="0" borderId="23" xfId="0" applyFont="1" applyBorder="1" applyAlignment="1">
      <alignment vertical="center" wrapText="1"/>
    </xf>
    <xf numFmtId="1" fontId="22" fillId="28" borderId="25" xfId="0" applyNumberFormat="1" applyFont="1" applyFill="1" applyBorder="1" applyAlignment="1">
      <alignment horizontal="center" vertical="center" wrapText="1"/>
    </xf>
    <xf numFmtId="1" fontId="22" fillId="28" borderId="34" xfId="0" applyNumberFormat="1" applyFont="1" applyFill="1" applyBorder="1" applyAlignment="1">
      <alignment horizontal="center" vertical="center" wrapText="1"/>
    </xf>
    <xf numFmtId="1" fontId="22" fillId="28" borderId="33" xfId="0" applyNumberFormat="1" applyFont="1" applyFill="1" applyBorder="1" applyAlignment="1">
      <alignment horizontal="center" vertical="center" wrapText="1"/>
    </xf>
    <xf numFmtId="0" fontId="17" fillId="70" borderId="25" xfId="0" applyFont="1" applyFill="1" applyBorder="1" applyAlignment="1" applyProtection="1">
      <alignment vertical="center" wrapText="1"/>
      <protection locked="0"/>
    </xf>
    <xf numFmtId="0" fontId="17" fillId="70" borderId="34" xfId="0" applyFont="1" applyFill="1" applyBorder="1" applyAlignment="1" applyProtection="1">
      <alignment vertical="center" wrapText="1"/>
      <protection locked="0"/>
    </xf>
    <xf numFmtId="0" fontId="17" fillId="70" borderId="33" xfId="0" applyFont="1" applyFill="1" applyBorder="1" applyAlignment="1" applyProtection="1">
      <alignment vertical="center" wrapText="1"/>
      <protection locked="0"/>
    </xf>
    <xf numFmtId="0" fontId="24" fillId="0" borderId="23" xfId="0" applyFont="1" applyBorder="1" applyAlignment="1">
      <alignment horizontal="center" vertical="center" wrapText="1"/>
    </xf>
    <xf numFmtId="0" fontId="78" fillId="0" borderId="23" xfId="0" applyFont="1" applyBorder="1" applyAlignment="1">
      <alignment horizontal="center" vertical="center" wrapText="1"/>
    </xf>
    <xf numFmtId="0" fontId="21" fillId="0" borderId="23" xfId="0" applyFont="1" applyBorder="1" applyAlignment="1">
      <alignment horizontal="center" vertical="center" wrapText="1"/>
    </xf>
    <xf numFmtId="0" fontId="22" fillId="0" borderId="23" xfId="0" applyFont="1" applyBorder="1" applyAlignment="1">
      <alignment horizontal="center" vertical="center" wrapText="1"/>
    </xf>
    <xf numFmtId="0" fontId="14"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1" xfId="0" applyFont="1" applyBorder="1" applyAlignment="1">
      <alignment horizontal="center" vertical="center" wrapText="1"/>
    </xf>
    <xf numFmtId="1" fontId="10" fillId="28" borderId="25" xfId="0" applyNumberFormat="1" applyFont="1" applyFill="1" applyBorder="1" applyAlignment="1">
      <alignment horizontal="center" vertical="center" wrapText="1"/>
    </xf>
    <xf numFmtId="1" fontId="10" fillId="28" borderId="34" xfId="0" applyNumberFormat="1" applyFont="1" applyFill="1" applyBorder="1" applyAlignment="1">
      <alignment horizontal="center" vertical="center" wrapText="1"/>
    </xf>
    <xf numFmtId="1" fontId="10" fillId="28" borderId="33" xfId="0" applyNumberFormat="1" applyFont="1" applyFill="1" applyBorder="1" applyAlignment="1">
      <alignment horizontal="center" vertical="center" wrapText="1"/>
    </xf>
    <xf numFmtId="0" fontId="86" fillId="29" borderId="25" xfId="0" quotePrefix="1" applyFont="1" applyFill="1" applyBorder="1" applyAlignment="1">
      <alignment horizontal="center" vertical="center" wrapText="1"/>
    </xf>
    <xf numFmtId="0" fontId="9" fillId="0" borderId="23" xfId="0" applyFont="1" applyBorder="1" applyAlignment="1">
      <alignment vertical="center" wrapText="1"/>
    </xf>
    <xf numFmtId="0" fontId="24" fillId="0" borderId="29" xfId="0" applyFont="1" applyBorder="1" applyAlignment="1">
      <alignment horizontal="center" vertical="center"/>
    </xf>
    <xf numFmtId="0" fontId="24" fillId="0" borderId="18" xfId="0" applyFont="1" applyBorder="1" applyAlignment="1">
      <alignment horizontal="center" vertical="center"/>
    </xf>
    <xf numFmtId="9" fontId="9" fillId="0" borderId="25" xfId="0" applyNumberFormat="1" applyFont="1" applyBorder="1" applyAlignment="1">
      <alignment horizontal="center" vertical="center" wrapText="1"/>
    </xf>
    <xf numFmtId="0" fontId="21" fillId="70" borderId="25" xfId="0" quotePrefix="1" applyFont="1" applyFill="1" applyBorder="1" applyAlignment="1" applyProtection="1">
      <alignment vertical="center" wrapText="1"/>
      <protection locked="0"/>
    </xf>
    <xf numFmtId="0" fontId="21" fillId="70" borderId="34" xfId="0" quotePrefix="1" applyFont="1" applyFill="1" applyBorder="1" applyAlignment="1" applyProtection="1">
      <alignment vertical="center" wrapText="1"/>
      <protection locked="0"/>
    </xf>
    <xf numFmtId="0" fontId="21" fillId="70" borderId="33" xfId="0" quotePrefix="1" applyFont="1" applyFill="1" applyBorder="1" applyAlignment="1" applyProtection="1">
      <alignment vertical="center" wrapText="1"/>
      <protection locked="0"/>
    </xf>
    <xf numFmtId="0" fontId="14" fillId="0" borderId="31" xfId="0" applyFont="1" applyBorder="1" applyAlignment="1">
      <alignment vertical="center" wrapText="1"/>
    </xf>
    <xf numFmtId="0" fontId="14" fillId="0" borderId="24" xfId="0" applyFont="1" applyBorder="1" applyAlignment="1">
      <alignment vertical="center" wrapText="1"/>
    </xf>
    <xf numFmtId="0" fontId="14" fillId="0" borderId="32" xfId="0" applyFont="1" applyBorder="1" applyAlignment="1">
      <alignment vertical="center" wrapText="1"/>
    </xf>
    <xf numFmtId="0" fontId="14" fillId="0" borderId="22" xfId="0" applyFont="1" applyBorder="1" applyAlignment="1">
      <alignment vertical="center" wrapText="1"/>
    </xf>
    <xf numFmtId="0" fontId="14" fillId="0" borderId="30" xfId="0" applyFont="1" applyBorder="1" applyAlignment="1">
      <alignment vertical="center" wrapText="1"/>
    </xf>
    <xf numFmtId="0" fontId="14" fillId="0" borderId="21" xfId="0" applyFont="1" applyBorder="1" applyAlignment="1">
      <alignment vertical="center" wrapText="1"/>
    </xf>
    <xf numFmtId="0" fontId="96" fillId="0" borderId="0" xfId="0" applyFont="1" applyAlignment="1">
      <alignment horizontal="left" vertical="center" wrapText="1"/>
    </xf>
    <xf numFmtId="0" fontId="114" fillId="0" borderId="25" xfId="0" applyFont="1" applyBorder="1" applyAlignment="1">
      <alignment horizontal="center" vertical="center" wrapText="1"/>
    </xf>
    <xf numFmtId="0" fontId="9" fillId="0" borderId="31" xfId="0" quotePrefix="1" applyFont="1" applyBorder="1" applyAlignment="1">
      <alignment horizontal="left" vertical="center" wrapText="1"/>
    </xf>
    <xf numFmtId="0" fontId="17" fillId="70" borderId="23" xfId="0" applyFont="1" applyFill="1" applyBorder="1" applyAlignment="1" applyProtection="1">
      <alignment vertical="center" wrapText="1"/>
      <protection locked="0"/>
    </xf>
    <xf numFmtId="0" fontId="11" fillId="28" borderId="26" xfId="476" applyFont="1" applyFill="1" applyBorder="1" applyAlignment="1">
      <alignment horizontal="left" vertical="center"/>
    </xf>
    <xf numFmtId="0" fontId="11" fillId="28" borderId="27" xfId="476" applyFont="1" applyFill="1" applyBorder="1" applyAlignment="1">
      <alignment horizontal="left" vertical="center"/>
    </xf>
    <xf numFmtId="0" fontId="11" fillId="28" borderId="28" xfId="476" applyFont="1" applyFill="1" applyBorder="1" applyAlignment="1">
      <alignment horizontal="left" vertical="center"/>
    </xf>
    <xf numFmtId="0" fontId="24" fillId="0" borderId="33" xfId="0" applyFont="1" applyBorder="1" applyAlignment="1">
      <alignment horizontal="center" vertical="center" wrapText="1"/>
    </xf>
    <xf numFmtId="0" fontId="11" fillId="28" borderId="26" xfId="476" applyFont="1" applyFill="1" applyBorder="1" applyAlignment="1">
      <alignment vertical="center"/>
    </xf>
    <xf numFmtId="0" fontId="0" fillId="0" borderId="27" xfId="0" applyBorder="1"/>
    <xf numFmtId="0" fontId="0" fillId="0" borderId="28" xfId="0" applyBorder="1"/>
    <xf numFmtId="0" fontId="0" fillId="0" borderId="27" xfId="0" applyBorder="1" applyAlignment="1">
      <alignment vertical="center"/>
    </xf>
    <xf numFmtId="0" fontId="22" fillId="0" borderId="0" xfId="0" applyFont="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wrapText="1"/>
    </xf>
    <xf numFmtId="0" fontId="9" fillId="0" borderId="0" xfId="544" applyFont="1" applyAlignment="1">
      <alignment horizontal="left" vertical="top" wrapText="1"/>
    </xf>
    <xf numFmtId="0" fontId="76" fillId="0" borderId="29" xfId="544" applyFont="1" applyBorder="1" applyAlignment="1">
      <alignment horizontal="center" vertical="center"/>
    </xf>
    <xf numFmtId="0" fontId="76" fillId="0" borderId="102" xfId="544" applyFont="1" applyBorder="1" applyAlignment="1">
      <alignment horizontal="center" vertical="center"/>
    </xf>
    <xf numFmtId="0" fontId="76" fillId="0" borderId="18" xfId="544" applyFont="1" applyBorder="1" applyAlignment="1">
      <alignment horizontal="center" vertical="center"/>
    </xf>
    <xf numFmtId="1" fontId="17" fillId="0" borderId="88" xfId="544" applyNumberFormat="1" applyFont="1" applyBorder="1" applyAlignment="1">
      <alignment horizontal="center" vertical="center" wrapText="1"/>
    </xf>
    <xf numFmtId="1" fontId="17" fillId="0" borderId="91" xfId="544" applyNumberFormat="1" applyFont="1" applyBorder="1" applyAlignment="1">
      <alignment horizontal="center" vertical="center" wrapText="1"/>
    </xf>
    <xf numFmtId="0" fontId="17" fillId="73" borderId="24" xfId="544" applyFont="1" applyFill="1" applyBorder="1" applyAlignment="1" applyProtection="1">
      <alignment horizontal="left" vertical="center" wrapText="1"/>
      <protection locked="0"/>
    </xf>
    <xf numFmtId="0" fontId="17" fillId="73" borderId="22" xfId="544" applyFont="1" applyFill="1" applyBorder="1" applyAlignment="1" applyProtection="1">
      <alignment horizontal="left" vertical="center" wrapText="1"/>
      <protection locked="0"/>
    </xf>
    <xf numFmtId="0" fontId="17" fillId="73" borderId="105" xfId="544" applyFont="1" applyFill="1" applyBorder="1" applyAlignment="1" applyProtection="1">
      <alignment horizontal="left" vertical="center" wrapText="1"/>
      <protection locked="0"/>
    </xf>
    <xf numFmtId="1" fontId="17" fillId="73" borderId="20" xfId="544" applyNumberFormat="1" applyFont="1" applyFill="1" applyBorder="1" applyAlignment="1" applyProtection="1">
      <alignment horizontal="left" vertical="center" wrapText="1"/>
      <protection locked="0"/>
    </xf>
    <xf numFmtId="1" fontId="17" fillId="73" borderId="72" xfId="544" applyNumberFormat="1" applyFont="1" applyFill="1" applyBorder="1" applyAlignment="1" applyProtection="1">
      <alignment horizontal="left" vertical="center" wrapText="1"/>
      <protection locked="0"/>
    </xf>
    <xf numFmtId="1" fontId="17" fillId="73" borderId="73" xfId="544" applyNumberFormat="1" applyFont="1" applyFill="1" applyBorder="1" applyAlignment="1" applyProtection="1">
      <alignment horizontal="left" vertical="center" wrapText="1"/>
      <protection locked="0"/>
    </xf>
    <xf numFmtId="1" fontId="17" fillId="0" borderId="92" xfId="544" applyNumberFormat="1" applyFont="1" applyBorder="1" applyAlignment="1">
      <alignment horizontal="center" vertical="center" wrapText="1"/>
    </xf>
    <xf numFmtId="1" fontId="17" fillId="0" borderId="84" xfId="544" applyNumberFormat="1" applyFont="1" applyBorder="1" applyAlignment="1">
      <alignment horizontal="center" vertical="center" wrapText="1"/>
    </xf>
    <xf numFmtId="0" fontId="17" fillId="73" borderId="106" xfId="544" applyFont="1" applyFill="1" applyBorder="1" applyAlignment="1" applyProtection="1">
      <alignment horizontal="left" vertical="center" wrapText="1"/>
      <protection locked="0"/>
    </xf>
    <xf numFmtId="0" fontId="17" fillId="73" borderId="21" xfId="544" applyFont="1" applyFill="1" applyBorder="1" applyAlignment="1" applyProtection="1">
      <alignment horizontal="left" vertical="center" wrapText="1"/>
      <protection locked="0"/>
    </xf>
    <xf numFmtId="0" fontId="17" fillId="0" borderId="86" xfId="544" applyFont="1" applyBorder="1" applyAlignment="1">
      <alignment horizontal="center" textRotation="90" wrapText="1"/>
    </xf>
    <xf numFmtId="0" fontId="17" fillId="0" borderId="87" xfId="544" applyFont="1" applyBorder="1" applyAlignment="1">
      <alignment horizontal="center" textRotation="90" wrapText="1"/>
    </xf>
    <xf numFmtId="0" fontId="17" fillId="0" borderId="103" xfId="544" applyFont="1" applyBorder="1" applyAlignment="1">
      <alignment horizontal="center" textRotation="90" wrapText="1"/>
    </xf>
    <xf numFmtId="0" fontId="17" fillId="0" borderId="93" xfId="544" applyFont="1" applyBorder="1" applyAlignment="1">
      <alignment horizontal="center" textRotation="90" wrapText="1"/>
    </xf>
    <xf numFmtId="1" fontId="17" fillId="73" borderId="82" xfId="544" applyNumberFormat="1" applyFont="1" applyFill="1" applyBorder="1" applyAlignment="1">
      <alignment horizontal="left" vertical="center" wrapText="1"/>
    </xf>
    <xf numFmtId="1" fontId="17" fillId="73" borderId="88" xfId="544" applyNumberFormat="1" applyFont="1" applyFill="1" applyBorder="1" applyAlignment="1">
      <alignment horizontal="left" vertical="center" wrapText="1"/>
    </xf>
    <xf numFmtId="1" fontId="17" fillId="73" borderId="84" xfId="544" applyNumberFormat="1" applyFont="1" applyFill="1" applyBorder="1" applyAlignment="1">
      <alignment horizontal="left" vertical="center" wrapText="1"/>
    </xf>
    <xf numFmtId="1" fontId="17" fillId="73" borderId="58" xfId="544" applyNumberFormat="1" applyFont="1" applyFill="1" applyBorder="1" applyAlignment="1" applyProtection="1">
      <alignment horizontal="left" vertical="center" wrapText="1"/>
      <protection locked="0"/>
    </xf>
    <xf numFmtId="1" fontId="17" fillId="73" borderId="75" xfId="544" applyNumberFormat="1" applyFont="1" applyFill="1" applyBorder="1" applyAlignment="1" applyProtection="1">
      <alignment horizontal="left" vertical="center" wrapText="1"/>
      <protection locked="0"/>
    </xf>
    <xf numFmtId="1" fontId="17" fillId="82" borderId="76" xfId="544" applyNumberFormat="1" applyFont="1" applyFill="1" applyBorder="1" applyAlignment="1">
      <alignment horizontal="center" vertical="center" wrapText="1"/>
    </xf>
    <xf numFmtId="1" fontId="17" fillId="82" borderId="44" xfId="544" applyNumberFormat="1" applyFont="1" applyFill="1" applyBorder="1" applyAlignment="1">
      <alignment horizontal="center" vertical="center" wrapText="1"/>
    </xf>
    <xf numFmtId="1" fontId="17" fillId="82" borderId="61" xfId="544" applyNumberFormat="1" applyFont="1" applyFill="1" applyBorder="1" applyAlignment="1">
      <alignment horizontal="center" vertical="center" wrapText="1"/>
    </xf>
    <xf numFmtId="1" fontId="17" fillId="82" borderId="0" xfId="544" applyNumberFormat="1" applyFont="1" applyFill="1" applyAlignment="1">
      <alignment horizontal="center" vertical="center" wrapText="1"/>
    </xf>
    <xf numFmtId="1" fontId="17" fillId="82" borderId="71" xfId="544" applyNumberFormat="1" applyFont="1" applyFill="1" applyBorder="1" applyAlignment="1">
      <alignment horizontal="center" vertical="center" wrapText="1"/>
    </xf>
    <xf numFmtId="1" fontId="17" fillId="82" borderId="101" xfId="544" applyNumberFormat="1" applyFont="1" applyFill="1" applyBorder="1" applyAlignment="1">
      <alignment horizontal="center" vertical="center" wrapText="1"/>
    </xf>
    <xf numFmtId="1" fontId="17" fillId="73" borderId="91" xfId="544" applyNumberFormat="1" applyFont="1" applyFill="1" applyBorder="1" applyAlignment="1">
      <alignment horizontal="left" vertical="center" wrapText="1"/>
    </xf>
    <xf numFmtId="1" fontId="17" fillId="74" borderId="92" xfId="544" applyNumberFormat="1" applyFont="1" applyFill="1" applyBorder="1" applyAlignment="1">
      <alignment horizontal="left" vertical="center" wrapText="1"/>
    </xf>
    <xf numFmtId="1" fontId="17" fillId="74" borderId="88" xfId="544" applyNumberFormat="1" applyFont="1" applyFill="1" applyBorder="1" applyAlignment="1">
      <alignment horizontal="left" vertical="center" wrapText="1"/>
    </xf>
    <xf numFmtId="1" fontId="17" fillId="74" borderId="91" xfId="544" applyNumberFormat="1" applyFont="1" applyFill="1" applyBorder="1" applyAlignment="1">
      <alignment horizontal="left" vertical="center" wrapText="1"/>
    </xf>
    <xf numFmtId="1" fontId="17" fillId="73" borderId="92" xfId="544" applyNumberFormat="1" applyFont="1" applyFill="1" applyBorder="1" applyAlignment="1">
      <alignment horizontal="left" vertical="center" wrapText="1"/>
    </xf>
    <xf numFmtId="1" fontId="17" fillId="82" borderId="58" xfId="544" applyNumberFormat="1" applyFont="1" applyFill="1" applyBorder="1" applyAlignment="1">
      <alignment horizontal="center" vertical="center" wrapText="1"/>
    </xf>
    <xf numFmtId="1" fontId="17" fillId="82" borderId="72" xfId="544" applyNumberFormat="1" applyFont="1" applyFill="1" applyBorder="1" applyAlignment="1">
      <alignment horizontal="center" vertical="center" wrapText="1"/>
    </xf>
    <xf numFmtId="0" fontId="17" fillId="69" borderId="83" xfId="544" applyFont="1" applyFill="1" applyBorder="1" applyAlignment="1" applyProtection="1">
      <alignment horizontal="left" vertical="center" wrapText="1"/>
      <protection locked="0"/>
    </xf>
    <xf numFmtId="0" fontId="17" fillId="69" borderId="89" xfId="544" applyFont="1" applyFill="1" applyBorder="1" applyAlignment="1" applyProtection="1">
      <alignment horizontal="left" vertical="center" wrapText="1"/>
      <protection locked="0"/>
    </xf>
    <xf numFmtId="0" fontId="17" fillId="69" borderId="90" xfId="544" applyFont="1" applyFill="1" applyBorder="1" applyAlignment="1" applyProtection="1">
      <alignment horizontal="left" vertical="center" wrapText="1"/>
      <protection locked="0"/>
    </xf>
    <xf numFmtId="0" fontId="17" fillId="69" borderId="50" xfId="544" applyFont="1" applyFill="1" applyBorder="1" applyAlignment="1" applyProtection="1">
      <alignment horizontal="left" vertical="center" wrapText="1"/>
      <protection locked="0"/>
    </xf>
    <xf numFmtId="1" fontId="17" fillId="82" borderId="73" xfId="544" applyNumberFormat="1" applyFont="1" applyFill="1" applyBorder="1" applyAlignment="1">
      <alignment horizontal="center" vertical="center" wrapText="1"/>
    </xf>
    <xf numFmtId="0" fontId="11" fillId="0" borderId="24" xfId="544" applyFont="1" applyBorder="1" applyAlignment="1">
      <alignment horizontal="center" vertical="center" wrapText="1"/>
    </xf>
    <xf numFmtId="0" fontId="11" fillId="0" borderId="22" xfId="544" applyFont="1" applyBorder="1" applyAlignment="1">
      <alignment horizontal="center" vertical="center" wrapText="1"/>
    </xf>
    <xf numFmtId="0" fontId="11" fillId="0" borderId="25" xfId="544" applyFont="1" applyBorder="1" applyAlignment="1">
      <alignment horizontal="center" vertical="center" wrapText="1"/>
    </xf>
    <xf numFmtId="0" fontId="11" fillId="0" borderId="33" xfId="544" applyFont="1" applyBorder="1" applyAlignment="1">
      <alignment horizontal="center" vertical="center" wrapText="1"/>
    </xf>
    <xf numFmtId="0" fontId="77" fillId="0" borderId="31" xfId="544" applyFont="1" applyBorder="1" applyAlignment="1">
      <alignment horizontal="center" vertical="center" wrapText="1"/>
    </xf>
    <xf numFmtId="0" fontId="77" fillId="0" borderId="32" xfId="544" applyFont="1" applyBorder="1" applyAlignment="1">
      <alignment horizontal="center" vertical="center" wrapText="1"/>
    </xf>
    <xf numFmtId="0" fontId="77" fillId="0" borderId="25" xfId="544" applyFont="1" applyBorder="1" applyAlignment="1">
      <alignment horizontal="center" vertical="center" wrapText="1"/>
    </xf>
    <xf numFmtId="0" fontId="77" fillId="0" borderId="33" xfId="544" applyFont="1" applyBorder="1" applyAlignment="1">
      <alignment horizontal="center" vertical="center" wrapText="1"/>
    </xf>
    <xf numFmtId="0" fontId="11" fillId="0" borderId="29" xfId="544" applyFont="1" applyBorder="1" applyAlignment="1">
      <alignment horizontal="center" vertical="center" wrapText="1"/>
    </xf>
    <xf numFmtId="0" fontId="11" fillId="0" borderId="102" xfId="544" applyFont="1" applyBorder="1" applyAlignment="1">
      <alignment horizontal="center" vertical="center" wrapText="1"/>
    </xf>
    <xf numFmtId="0" fontId="11" fillId="0" borderId="81" xfId="544" applyFont="1" applyBorder="1" applyAlignment="1">
      <alignment horizontal="center" vertical="center" wrapText="1"/>
    </xf>
    <xf numFmtId="0" fontId="11" fillId="0" borderId="104" xfId="544" applyFont="1" applyBorder="1" applyAlignment="1">
      <alignment horizontal="center" vertical="center" wrapText="1"/>
    </xf>
    <xf numFmtId="0" fontId="11" fillId="0" borderId="18" xfId="544" applyFont="1" applyBorder="1" applyAlignment="1">
      <alignment horizontal="center" vertical="center" wrapText="1"/>
    </xf>
  </cellXfs>
  <cellStyles count="546">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25"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2" xfId="228" xr:uid="{00000000-0005-0000-0000-0000D8000000}"/>
    <cellStyle name="Accent2 2" xfId="216" xr:uid="{00000000-0005-0000-0000-0000D9000000}"/>
    <cellStyle name="Accent2 3" xfId="217" xr:uid="{00000000-0005-0000-0000-0000DA000000}"/>
    <cellStyle name="Accent3" xfId="231" xr:uid="{00000000-0005-0000-0000-0000DB000000}"/>
    <cellStyle name="Accent3 2" xfId="218" xr:uid="{00000000-0005-0000-0000-0000DC000000}"/>
    <cellStyle name="Accent4" xfId="234" xr:uid="{00000000-0005-0000-0000-0000DD000000}"/>
    <cellStyle name="Accent4 2" xfId="219" xr:uid="{00000000-0005-0000-0000-0000DE000000}"/>
    <cellStyle name="Accent4 3" xfId="220" xr:uid="{00000000-0005-0000-0000-0000DF000000}"/>
    <cellStyle name="Accent4 3 2" xfId="221" xr:uid="{00000000-0005-0000-0000-0000E0000000}"/>
    <cellStyle name="Accent4 4" xfId="222" xr:uid="{00000000-0005-0000-0000-0000E1000000}"/>
    <cellStyle name="Accent5" xfId="237" xr:uid="{00000000-0005-0000-0000-0000E2000000}"/>
    <cellStyle name="Accent5 2" xfId="223" xr:uid="{00000000-0005-0000-0000-0000E3000000}"/>
    <cellStyle name="Accent6" xfId="240" xr:uid="{00000000-0005-0000-0000-0000E4000000}"/>
    <cellStyle name="Accent6 2" xfId="224" xr:uid="{00000000-0005-0000-0000-0000E5000000}"/>
    <cellStyle name="Akzent1 2" xfId="226" xr:uid="{00000000-0005-0000-0000-0000E6000000}"/>
    <cellStyle name="Akzent1 3" xfId="227" xr:uid="{00000000-0005-0000-0000-0000E7000000}"/>
    <cellStyle name="Akzent2 2" xfId="229" xr:uid="{00000000-0005-0000-0000-0000E8000000}"/>
    <cellStyle name="Akzent2 3" xfId="230" xr:uid="{00000000-0005-0000-0000-0000E9000000}"/>
    <cellStyle name="Akzent3 2" xfId="232" xr:uid="{00000000-0005-0000-0000-0000EA000000}"/>
    <cellStyle name="Akzent3 3" xfId="233" xr:uid="{00000000-0005-0000-0000-0000EB000000}"/>
    <cellStyle name="Akzent4 2" xfId="235" xr:uid="{00000000-0005-0000-0000-0000EC000000}"/>
    <cellStyle name="Akzent4 3" xfId="236" xr:uid="{00000000-0005-0000-0000-0000ED000000}"/>
    <cellStyle name="Akzent5 2" xfId="238" xr:uid="{00000000-0005-0000-0000-0000EE000000}"/>
    <cellStyle name="Akzent5 3" xfId="239" xr:uid="{00000000-0005-0000-0000-0000EF000000}"/>
    <cellStyle name="Akzent6 2" xfId="241" xr:uid="{00000000-0005-0000-0000-0000F0000000}"/>
    <cellStyle name="Akzent6 3" xfId="242" xr:uid="{00000000-0005-0000-0000-0000F1000000}"/>
    <cellStyle name="Ausgabe 2" xfId="243" xr:uid="{00000000-0005-0000-0000-0000F2000000}"/>
    <cellStyle name="Ausgabe 2 2" xfId="244" xr:uid="{00000000-0005-0000-0000-0000F3000000}"/>
    <cellStyle name="Ausgabe 2 2 2" xfId="245" xr:uid="{00000000-0005-0000-0000-0000F4000000}"/>
    <cellStyle name="Ausgabe 2 2 3" xfId="246" xr:uid="{00000000-0005-0000-0000-0000F5000000}"/>
    <cellStyle name="Ausgabe 2 3" xfId="247" xr:uid="{00000000-0005-0000-0000-0000F6000000}"/>
    <cellStyle name="Ausgabe 2 3 2" xfId="248" xr:uid="{00000000-0005-0000-0000-0000F7000000}"/>
    <cellStyle name="Ausgabe 2 3 2 2" xfId="249" xr:uid="{00000000-0005-0000-0000-0000F8000000}"/>
    <cellStyle name="Ausgabe 2 3 3" xfId="250" xr:uid="{00000000-0005-0000-0000-0000F9000000}"/>
    <cellStyle name="Ausgabe 2 4" xfId="251" xr:uid="{00000000-0005-0000-0000-0000FA000000}"/>
    <cellStyle name="Ausgabe 2 5" xfId="252" xr:uid="{00000000-0005-0000-0000-0000FB000000}"/>
    <cellStyle name="Ausgabe 3" xfId="253" xr:uid="{00000000-0005-0000-0000-0000FC000000}"/>
    <cellStyle name="Ausgabe 3 2" xfId="254" xr:uid="{00000000-0005-0000-0000-0000FD000000}"/>
    <cellStyle name="Ausgabe 3 3" xfId="255" xr:uid="{00000000-0005-0000-0000-0000FE000000}"/>
    <cellStyle name="Ausgabe 4" xfId="256" xr:uid="{00000000-0005-0000-0000-0000FF000000}"/>
    <cellStyle name="Ausgabe 5" xfId="257" xr:uid="{00000000-0005-0000-0000-000000010000}"/>
    <cellStyle name="Ausgabe 6" xfId="258" xr:uid="{00000000-0005-0000-0000-000001010000}"/>
    <cellStyle name="Ausgabe 7" xfId="259" xr:uid="{00000000-0005-0000-0000-000002010000}"/>
    <cellStyle name="Ausgabe 7 2" xfId="260" xr:uid="{00000000-0005-0000-0000-000003010000}"/>
    <cellStyle name="Ausgabe 7 3" xfId="261" xr:uid="{00000000-0005-0000-0000-000004010000}"/>
    <cellStyle name="Ausgabe 7 3 2" xfId="262" xr:uid="{00000000-0005-0000-0000-000005010000}"/>
    <cellStyle name="Ausgabe 7 4" xfId="263" xr:uid="{00000000-0005-0000-0000-000006010000}"/>
    <cellStyle name="Ausgabe 8" xfId="264" xr:uid="{00000000-0005-0000-0000-000007010000}"/>
    <cellStyle name="Ausgabe 8 2" xfId="265" xr:uid="{00000000-0005-0000-0000-000008010000}"/>
    <cellStyle name="Bad" xfId="473" xr:uid="{00000000-0005-0000-0000-000009010000}"/>
    <cellStyle name="Bad 2" xfId="266" xr:uid="{00000000-0005-0000-0000-00000A010000}"/>
    <cellStyle name="Berechnung 2" xfId="267" xr:uid="{00000000-0005-0000-0000-00000B010000}"/>
    <cellStyle name="Berechnung 2 2" xfId="268" xr:uid="{00000000-0005-0000-0000-00000C010000}"/>
    <cellStyle name="Berechnung 2 3" xfId="269" xr:uid="{00000000-0005-0000-0000-00000D010000}"/>
    <cellStyle name="Berechnung 2 3 2" xfId="270" xr:uid="{00000000-0005-0000-0000-00000E010000}"/>
    <cellStyle name="Berechnung 2 3 2 2" xfId="271" xr:uid="{00000000-0005-0000-0000-00000F010000}"/>
    <cellStyle name="Berechnung 2 3 3" xfId="272" xr:uid="{00000000-0005-0000-0000-000010010000}"/>
    <cellStyle name="Berechnung 2 4" xfId="273" xr:uid="{00000000-0005-0000-0000-000011010000}"/>
    <cellStyle name="Berechnung 3" xfId="274" xr:uid="{00000000-0005-0000-0000-000012010000}"/>
    <cellStyle name="Berechnung 4" xfId="275" xr:uid="{00000000-0005-0000-0000-000013010000}"/>
    <cellStyle name="Berechnung 5" xfId="276" xr:uid="{00000000-0005-0000-0000-000014010000}"/>
    <cellStyle name="Berechnung 6" xfId="277" xr:uid="{00000000-0005-0000-0000-000015010000}"/>
    <cellStyle name="Berechnung 7" xfId="278" xr:uid="{00000000-0005-0000-0000-000016010000}"/>
    <cellStyle name="Berechnung 7 2" xfId="279" xr:uid="{00000000-0005-0000-0000-000017010000}"/>
    <cellStyle name="Berechnung 7 3" xfId="280" xr:uid="{00000000-0005-0000-0000-000018010000}"/>
    <cellStyle name="Berechnung 8" xfId="281" xr:uid="{00000000-0005-0000-0000-000019010000}"/>
    <cellStyle name="Calculation 2" xfId="282" xr:uid="{00000000-0005-0000-0000-00001A010000}"/>
    <cellStyle name="Check Cell" xfId="538" xr:uid="{00000000-0005-0000-0000-00001B010000}"/>
    <cellStyle name="Check Cell 2" xfId="283" xr:uid="{00000000-0005-0000-0000-00001C010000}"/>
    <cellStyle name="Check Cell 3" xfId="284" xr:uid="{00000000-0005-0000-0000-00001D010000}"/>
    <cellStyle name="Check Cell 4" xfId="285" xr:uid="{00000000-0005-0000-0000-00001E010000}"/>
    <cellStyle name="Eingabe 2" xfId="286" xr:uid="{00000000-0005-0000-0000-00001F010000}"/>
    <cellStyle name="Eingabe 3" xfId="287" xr:uid="{00000000-0005-0000-0000-000020010000}"/>
    <cellStyle name="Eingabe 4" xfId="288" xr:uid="{00000000-0005-0000-0000-000021010000}"/>
    <cellStyle name="Eingabe 5" xfId="289" xr:uid="{00000000-0005-0000-0000-000022010000}"/>
    <cellStyle name="Eingabe 6" xfId="290" xr:uid="{00000000-0005-0000-0000-000023010000}"/>
    <cellStyle name="Eingabe 7" xfId="291" xr:uid="{00000000-0005-0000-0000-000024010000}"/>
    <cellStyle name="Ergebnis 2" xfId="292" xr:uid="{00000000-0005-0000-0000-000025010000}"/>
    <cellStyle name="Ergebnis 2 2" xfId="293" xr:uid="{00000000-0005-0000-0000-000026010000}"/>
    <cellStyle name="Ergebnis 2 2 2" xfId="294" xr:uid="{00000000-0005-0000-0000-000027010000}"/>
    <cellStyle name="Ergebnis 2 3" xfId="295" xr:uid="{00000000-0005-0000-0000-000028010000}"/>
    <cellStyle name="Ergebnis 2 4" xfId="296" xr:uid="{00000000-0005-0000-0000-000029010000}"/>
    <cellStyle name="Ergebnis 2 4 2" xfId="297" xr:uid="{00000000-0005-0000-0000-00002A010000}"/>
    <cellStyle name="Ergebnis 2 4 2 2" xfId="298" xr:uid="{00000000-0005-0000-0000-00002B010000}"/>
    <cellStyle name="Ergebnis 2 4 3" xfId="299" xr:uid="{00000000-0005-0000-0000-00002C010000}"/>
    <cellStyle name="Ergebnis 2 5" xfId="300" xr:uid="{00000000-0005-0000-0000-00002D010000}"/>
    <cellStyle name="Ergebnis 3" xfId="301" xr:uid="{00000000-0005-0000-0000-00002E010000}"/>
    <cellStyle name="Ergebnis 3 2" xfId="302" xr:uid="{00000000-0005-0000-0000-00002F010000}"/>
    <cellStyle name="Ergebnis 4" xfId="303" xr:uid="{00000000-0005-0000-0000-000030010000}"/>
    <cellStyle name="Ergebnis 4 2" xfId="304" xr:uid="{00000000-0005-0000-0000-000031010000}"/>
    <cellStyle name="Ergebnis 5" xfId="305" xr:uid="{00000000-0005-0000-0000-000032010000}"/>
    <cellStyle name="Ergebnis 6" xfId="306" xr:uid="{00000000-0005-0000-0000-000033010000}"/>
    <cellStyle name="Ergebnis 7" xfId="307" xr:uid="{00000000-0005-0000-0000-000034010000}"/>
    <cellStyle name="Ergebnis 8" xfId="308" xr:uid="{00000000-0005-0000-0000-000035010000}"/>
    <cellStyle name="Ergebnis 8 2" xfId="309" xr:uid="{00000000-0005-0000-0000-000036010000}"/>
    <cellStyle name="Ergebnis 8 3" xfId="310" xr:uid="{00000000-0005-0000-0000-000037010000}"/>
    <cellStyle name="Ergebnis 9" xfId="311" xr:uid="{00000000-0005-0000-0000-000038010000}"/>
    <cellStyle name="Erklärender Text 2" xfId="312" xr:uid="{00000000-0005-0000-0000-000039010000}"/>
    <cellStyle name="Erklärender Text 3" xfId="313" xr:uid="{00000000-0005-0000-0000-00003A010000}"/>
    <cellStyle name="Erklärender Text 4" xfId="314" xr:uid="{00000000-0005-0000-0000-00003B010000}"/>
    <cellStyle name="Erklärender Text 5" xfId="315" xr:uid="{00000000-0005-0000-0000-00003C010000}"/>
    <cellStyle name="Erklärender Text 6" xfId="316" xr:uid="{00000000-0005-0000-0000-00003D010000}"/>
    <cellStyle name="Good" xfId="318" xr:uid="{00000000-0005-0000-0000-00003E010000}"/>
    <cellStyle name="Good 2" xfId="317" xr:uid="{00000000-0005-0000-0000-00003F010000}"/>
    <cellStyle name="Gut 2" xfId="319" xr:uid="{00000000-0005-0000-0000-000040010000}"/>
    <cellStyle name="Gut 3" xfId="320" xr:uid="{00000000-0005-0000-0000-000041010000}"/>
    <cellStyle name="Heading 1" xfId="513" xr:uid="{00000000-0005-0000-0000-000042010000}"/>
    <cellStyle name="Heading 1 2" xfId="321" xr:uid="{00000000-0005-0000-0000-000043010000}"/>
    <cellStyle name="Heading 1 2 2" xfId="322" xr:uid="{00000000-0005-0000-0000-000044010000}"/>
    <cellStyle name="Heading 1 3" xfId="323" xr:uid="{00000000-0005-0000-0000-000045010000}"/>
    <cellStyle name="Heading 2" xfId="516" xr:uid="{00000000-0005-0000-0000-000046010000}"/>
    <cellStyle name="Heading 2 2" xfId="324" xr:uid="{00000000-0005-0000-0000-000047010000}"/>
    <cellStyle name="Heading 2 2 2" xfId="325" xr:uid="{00000000-0005-0000-0000-000048010000}"/>
    <cellStyle name="Heading 2 3" xfId="326" xr:uid="{00000000-0005-0000-0000-000049010000}"/>
    <cellStyle name="Heading 3" xfId="519" xr:uid="{00000000-0005-0000-0000-00004A010000}"/>
    <cellStyle name="Heading 3 2" xfId="327" xr:uid="{00000000-0005-0000-0000-00004B010000}"/>
    <cellStyle name="Heading 3 2 2" xfId="328" xr:uid="{00000000-0005-0000-0000-00004C010000}"/>
    <cellStyle name="Heading 3 3" xfId="329" xr:uid="{00000000-0005-0000-0000-00004D010000}"/>
    <cellStyle name="Heading 4" xfId="522" xr:uid="{00000000-0005-0000-0000-00004E010000}"/>
    <cellStyle name="Heading 4 2" xfId="330" xr:uid="{00000000-0005-0000-0000-00004F010000}"/>
    <cellStyle name="Heading 4 2 2" xfId="331" xr:uid="{00000000-0005-0000-0000-000050010000}"/>
    <cellStyle name="Heading 4 3" xfId="332" xr:uid="{00000000-0005-0000-0000-000051010000}"/>
    <cellStyle name="Input 2" xfId="333" xr:uid="{00000000-0005-0000-0000-000052010000}"/>
    <cellStyle name="Linked Cell" xfId="527" xr:uid="{00000000-0005-0000-0000-000053010000}"/>
    <cellStyle name="Linked Cell 2" xfId="334" xr:uid="{00000000-0005-0000-0000-000054010000}"/>
    <cellStyle name="Neutral" xfId="335" builtinId="28" customBuiltin="1"/>
    <cellStyle name="Normal" xfId="0" builtinId="0"/>
    <cellStyle name="Normal 2" xfId="336" xr:uid="{00000000-0005-0000-0000-000056010000}"/>
    <cellStyle name="Note" xfId="342" xr:uid="{00000000-0005-0000-0000-000057010000}"/>
    <cellStyle name="Note 2" xfId="337" xr:uid="{00000000-0005-0000-0000-000058010000}"/>
    <cellStyle name="Note 2 2" xfId="338" xr:uid="{00000000-0005-0000-0000-000059010000}"/>
    <cellStyle name="Note 3" xfId="339" xr:uid="{00000000-0005-0000-0000-00005A010000}"/>
    <cellStyle name="Note 4" xfId="340" xr:uid="{00000000-0005-0000-0000-00005B010000}"/>
    <cellStyle name="Note 5" xfId="341" xr:uid="{00000000-0005-0000-0000-00005C010000}"/>
    <cellStyle name="Notiz 2" xfId="343" xr:uid="{00000000-0005-0000-0000-00005D010000}"/>
    <cellStyle name="Notiz 2 2" xfId="344" xr:uid="{00000000-0005-0000-0000-00005E010000}"/>
    <cellStyle name="Notiz 2 2 2" xfId="345" xr:uid="{00000000-0005-0000-0000-00005F010000}"/>
    <cellStyle name="Notiz 2 2 2 2" xfId="346" xr:uid="{00000000-0005-0000-0000-000060010000}"/>
    <cellStyle name="Notiz 2 2 2 2 2" xfId="347" xr:uid="{00000000-0005-0000-0000-000061010000}"/>
    <cellStyle name="Notiz 2 2 2 3" xfId="348" xr:uid="{00000000-0005-0000-0000-000062010000}"/>
    <cellStyle name="Notiz 2 2 3" xfId="349" xr:uid="{00000000-0005-0000-0000-000063010000}"/>
    <cellStyle name="Notiz 2 2 3 2" xfId="350" xr:uid="{00000000-0005-0000-0000-000064010000}"/>
    <cellStyle name="Notiz 2 2 4" xfId="351" xr:uid="{00000000-0005-0000-0000-000065010000}"/>
    <cellStyle name="Notiz 2 2 4 2" xfId="352" xr:uid="{00000000-0005-0000-0000-000066010000}"/>
    <cellStyle name="Notiz 2 2 4 3" xfId="353" xr:uid="{00000000-0005-0000-0000-000067010000}"/>
    <cellStyle name="Notiz 2 2 4 3 2" xfId="354" xr:uid="{00000000-0005-0000-0000-000068010000}"/>
    <cellStyle name="Notiz 2 2 4 3 3" xfId="355" xr:uid="{00000000-0005-0000-0000-000069010000}"/>
    <cellStyle name="Notiz 2 2 4 4" xfId="356" xr:uid="{00000000-0005-0000-0000-00006A010000}"/>
    <cellStyle name="Notiz 2 2 5" xfId="357" xr:uid="{00000000-0005-0000-0000-00006B010000}"/>
    <cellStyle name="Notiz 2 2 5 2" xfId="358" xr:uid="{00000000-0005-0000-0000-00006C010000}"/>
    <cellStyle name="Notiz 2 2 5 3" xfId="359" xr:uid="{00000000-0005-0000-0000-00006D010000}"/>
    <cellStyle name="Notiz 2 2 5 4" xfId="360" xr:uid="{00000000-0005-0000-0000-00006E010000}"/>
    <cellStyle name="Notiz 2 3" xfId="361" xr:uid="{00000000-0005-0000-0000-00006F010000}"/>
    <cellStyle name="Notiz 2 3 2" xfId="362" xr:uid="{00000000-0005-0000-0000-000070010000}"/>
    <cellStyle name="Notiz 2 3 2 2" xfId="363" xr:uid="{00000000-0005-0000-0000-000071010000}"/>
    <cellStyle name="Notiz 2 3 3" xfId="364" xr:uid="{00000000-0005-0000-0000-000072010000}"/>
    <cellStyle name="Notiz 2 4" xfId="365" xr:uid="{00000000-0005-0000-0000-000073010000}"/>
    <cellStyle name="Notiz 2 4 2" xfId="366" xr:uid="{00000000-0005-0000-0000-000074010000}"/>
    <cellStyle name="Notiz 2 5" xfId="367" xr:uid="{00000000-0005-0000-0000-000075010000}"/>
    <cellStyle name="Notiz 3" xfId="368" xr:uid="{00000000-0005-0000-0000-000076010000}"/>
    <cellStyle name="Notiz 3 2" xfId="369" xr:uid="{00000000-0005-0000-0000-000077010000}"/>
    <cellStyle name="Notiz 3 2 2" xfId="370" xr:uid="{00000000-0005-0000-0000-000078010000}"/>
    <cellStyle name="Notiz 3 2 2 2" xfId="371" xr:uid="{00000000-0005-0000-0000-000079010000}"/>
    <cellStyle name="Notiz 3 2 3" xfId="372" xr:uid="{00000000-0005-0000-0000-00007A010000}"/>
    <cellStyle name="Notiz 3 3" xfId="373" xr:uid="{00000000-0005-0000-0000-00007B010000}"/>
    <cellStyle name="Notiz 3 3 2" xfId="374" xr:uid="{00000000-0005-0000-0000-00007C010000}"/>
    <cellStyle name="Notiz 3 4" xfId="375" xr:uid="{00000000-0005-0000-0000-00007D010000}"/>
    <cellStyle name="Notiz 4" xfId="376" xr:uid="{00000000-0005-0000-0000-00007E010000}"/>
    <cellStyle name="Notiz 4 2" xfId="377" xr:uid="{00000000-0005-0000-0000-00007F010000}"/>
    <cellStyle name="Notiz 4 2 2" xfId="378" xr:uid="{00000000-0005-0000-0000-000080010000}"/>
    <cellStyle name="Notiz 4 3" xfId="379" xr:uid="{00000000-0005-0000-0000-000081010000}"/>
    <cellStyle name="Notiz 5" xfId="380" xr:uid="{00000000-0005-0000-0000-000082010000}"/>
    <cellStyle name="Notiz 5 2" xfId="381" xr:uid="{00000000-0005-0000-0000-000083010000}"/>
    <cellStyle name="Notiz 5 2 2" xfId="382" xr:uid="{00000000-0005-0000-0000-000084010000}"/>
    <cellStyle name="Notiz 5 3" xfId="383" xr:uid="{00000000-0005-0000-0000-000085010000}"/>
    <cellStyle name="Notiz 6" xfId="384" xr:uid="{00000000-0005-0000-0000-000086010000}"/>
    <cellStyle name="Notiz 6 2" xfId="385" xr:uid="{00000000-0005-0000-0000-000087010000}"/>
    <cellStyle name="Notiz 7" xfId="386" xr:uid="{00000000-0005-0000-0000-000088010000}"/>
    <cellStyle name="Notiz 8" xfId="387" xr:uid="{00000000-0005-0000-0000-000089010000}"/>
    <cellStyle name="Output 2" xfId="388" xr:uid="{00000000-0005-0000-0000-00008A010000}"/>
    <cellStyle name="Percent 2" xfId="545" xr:uid="{00000000-0005-0000-0000-00008B010000}"/>
    <cellStyle name="Prozent 10" xfId="389" xr:uid="{00000000-0005-0000-0000-00008C010000}"/>
    <cellStyle name="Prozent 10 2" xfId="390" xr:uid="{00000000-0005-0000-0000-00008D010000}"/>
    <cellStyle name="Prozent 10 3" xfId="391" xr:uid="{00000000-0005-0000-0000-00008E010000}"/>
    <cellStyle name="Prozent 10 4" xfId="392" xr:uid="{00000000-0005-0000-0000-00008F010000}"/>
    <cellStyle name="Prozent 11" xfId="393" xr:uid="{00000000-0005-0000-0000-000090010000}"/>
    <cellStyle name="Prozent 12" xfId="394" xr:uid="{00000000-0005-0000-0000-000091010000}"/>
    <cellStyle name="Prozent 2" xfId="395" xr:uid="{00000000-0005-0000-0000-000092010000}"/>
    <cellStyle name="Prozent 3" xfId="396" xr:uid="{00000000-0005-0000-0000-000093010000}"/>
    <cellStyle name="Prozent 3 2" xfId="397" xr:uid="{00000000-0005-0000-0000-000094010000}"/>
    <cellStyle name="Prozent 3 2 2" xfId="398" xr:uid="{00000000-0005-0000-0000-000095010000}"/>
    <cellStyle name="Prozent 3 2 2 2" xfId="399" xr:uid="{00000000-0005-0000-0000-000096010000}"/>
    <cellStyle name="Prozent 3 2 2 2 2" xfId="400" xr:uid="{00000000-0005-0000-0000-000097010000}"/>
    <cellStyle name="Prozent 3 2 2 3" xfId="401" xr:uid="{00000000-0005-0000-0000-000098010000}"/>
    <cellStyle name="Prozent 3 2 3" xfId="402" xr:uid="{00000000-0005-0000-0000-000099010000}"/>
    <cellStyle name="Prozent 3 2 3 2" xfId="403" xr:uid="{00000000-0005-0000-0000-00009A010000}"/>
    <cellStyle name="Prozent 3 2 4" xfId="404" xr:uid="{00000000-0005-0000-0000-00009B010000}"/>
    <cellStyle name="Prozent 3 2 4 2" xfId="405" xr:uid="{00000000-0005-0000-0000-00009C010000}"/>
    <cellStyle name="Prozent 3 2 4 3" xfId="406" xr:uid="{00000000-0005-0000-0000-00009D010000}"/>
    <cellStyle name="Prozent 3 2 5" xfId="407" xr:uid="{00000000-0005-0000-0000-00009E010000}"/>
    <cellStyle name="Prozent 3 3" xfId="408" xr:uid="{00000000-0005-0000-0000-00009F010000}"/>
    <cellStyle name="Prozent 3 3 2" xfId="409" xr:uid="{00000000-0005-0000-0000-0000A0010000}"/>
    <cellStyle name="Prozent 3 3 2 2" xfId="410" xr:uid="{00000000-0005-0000-0000-0000A1010000}"/>
    <cellStyle name="Prozent 3 3 3" xfId="411" xr:uid="{00000000-0005-0000-0000-0000A2010000}"/>
    <cellStyle name="Prozent 3 4" xfId="412" xr:uid="{00000000-0005-0000-0000-0000A3010000}"/>
    <cellStyle name="Prozent 3 4 2" xfId="413" xr:uid="{00000000-0005-0000-0000-0000A4010000}"/>
    <cellStyle name="Prozent 3 5" xfId="414" xr:uid="{00000000-0005-0000-0000-0000A5010000}"/>
    <cellStyle name="Prozent 4" xfId="415" xr:uid="{00000000-0005-0000-0000-0000A6010000}"/>
    <cellStyle name="Prozent 4 2" xfId="416" xr:uid="{00000000-0005-0000-0000-0000A7010000}"/>
    <cellStyle name="Prozent 4 2 2" xfId="417" xr:uid="{00000000-0005-0000-0000-0000A8010000}"/>
    <cellStyle name="Prozent 4 2 2 2" xfId="418" xr:uid="{00000000-0005-0000-0000-0000A9010000}"/>
    <cellStyle name="Prozent 4 2 2 2 2" xfId="419" xr:uid="{00000000-0005-0000-0000-0000AA010000}"/>
    <cellStyle name="Prozent 4 2 2 3" xfId="420" xr:uid="{00000000-0005-0000-0000-0000AB010000}"/>
    <cellStyle name="Prozent 4 2 3" xfId="421" xr:uid="{00000000-0005-0000-0000-0000AC010000}"/>
    <cellStyle name="Prozent 4 2 3 2" xfId="422" xr:uid="{00000000-0005-0000-0000-0000AD010000}"/>
    <cellStyle name="Prozent 4 2 4" xfId="423" xr:uid="{00000000-0005-0000-0000-0000AE010000}"/>
    <cellStyle name="Prozent 4 3" xfId="424" xr:uid="{00000000-0005-0000-0000-0000AF010000}"/>
    <cellStyle name="Prozent 4 3 2" xfId="425" xr:uid="{00000000-0005-0000-0000-0000B0010000}"/>
    <cellStyle name="Prozent 4 3 2 2" xfId="426" xr:uid="{00000000-0005-0000-0000-0000B1010000}"/>
    <cellStyle name="Prozent 4 3 3" xfId="427" xr:uid="{00000000-0005-0000-0000-0000B2010000}"/>
    <cellStyle name="Prozent 4 3 3 2" xfId="428" xr:uid="{00000000-0005-0000-0000-0000B3010000}"/>
    <cellStyle name="Prozent 4 3 4" xfId="429" xr:uid="{00000000-0005-0000-0000-0000B4010000}"/>
    <cellStyle name="Prozent 4 3 4 2" xfId="430" xr:uid="{00000000-0005-0000-0000-0000B5010000}"/>
    <cellStyle name="Prozent 4 3 4 3" xfId="431" xr:uid="{00000000-0005-0000-0000-0000B6010000}"/>
    <cellStyle name="Prozent 4 3 4 4" xfId="432" xr:uid="{00000000-0005-0000-0000-0000B7010000}"/>
    <cellStyle name="Prozent 4 4" xfId="433" xr:uid="{00000000-0005-0000-0000-0000B8010000}"/>
    <cellStyle name="Prozent 4 4 2" xfId="434" xr:uid="{00000000-0005-0000-0000-0000B9010000}"/>
    <cellStyle name="Prozent 4 5" xfId="435" xr:uid="{00000000-0005-0000-0000-0000BA010000}"/>
    <cellStyle name="Prozent 5" xfId="436" xr:uid="{00000000-0005-0000-0000-0000BB010000}"/>
    <cellStyle name="Prozent 5 2" xfId="437" xr:uid="{00000000-0005-0000-0000-0000BC010000}"/>
    <cellStyle name="Prozent 5 2 2" xfId="438" xr:uid="{00000000-0005-0000-0000-0000BD010000}"/>
    <cellStyle name="Prozent 5 2 2 2" xfId="439" xr:uid="{00000000-0005-0000-0000-0000BE010000}"/>
    <cellStyle name="Prozent 5 2 3" xfId="440" xr:uid="{00000000-0005-0000-0000-0000BF010000}"/>
    <cellStyle name="Prozent 5 3" xfId="441" xr:uid="{00000000-0005-0000-0000-0000C0010000}"/>
    <cellStyle name="Prozent 5 3 2" xfId="442" xr:uid="{00000000-0005-0000-0000-0000C1010000}"/>
    <cellStyle name="Prozent 5 4" xfId="443" xr:uid="{00000000-0005-0000-0000-0000C2010000}"/>
    <cellStyle name="Prozent 5 4 2" xfId="444" xr:uid="{00000000-0005-0000-0000-0000C3010000}"/>
    <cellStyle name="Prozent 5 4 3" xfId="445" xr:uid="{00000000-0005-0000-0000-0000C4010000}"/>
    <cellStyle name="Prozent 5 4 3 2" xfId="446" xr:uid="{00000000-0005-0000-0000-0000C5010000}"/>
    <cellStyle name="Prozent 5 4 3 3" xfId="447" xr:uid="{00000000-0005-0000-0000-0000C6010000}"/>
    <cellStyle name="Prozent 5 4 4" xfId="448" xr:uid="{00000000-0005-0000-0000-0000C7010000}"/>
    <cellStyle name="Prozent 5 5" xfId="449" xr:uid="{00000000-0005-0000-0000-0000C8010000}"/>
    <cellStyle name="Prozent 5 5 2" xfId="450" xr:uid="{00000000-0005-0000-0000-0000C9010000}"/>
    <cellStyle name="Prozent 5 5 3" xfId="451" xr:uid="{00000000-0005-0000-0000-0000CA010000}"/>
    <cellStyle name="Prozent 5 5 4" xfId="452" xr:uid="{00000000-0005-0000-0000-0000CB010000}"/>
    <cellStyle name="Prozent 6" xfId="453" xr:uid="{00000000-0005-0000-0000-0000CC010000}"/>
    <cellStyle name="Prozent 6 2" xfId="454" xr:uid="{00000000-0005-0000-0000-0000CD010000}"/>
    <cellStyle name="Prozent 6 2 2" xfId="455" xr:uid="{00000000-0005-0000-0000-0000CE010000}"/>
    <cellStyle name="Prozent 6 3" xfId="456" xr:uid="{00000000-0005-0000-0000-0000CF010000}"/>
    <cellStyle name="Prozent 7" xfId="457" xr:uid="{00000000-0005-0000-0000-0000D0010000}"/>
    <cellStyle name="Prozent 7 2" xfId="458" xr:uid="{00000000-0005-0000-0000-0000D1010000}"/>
    <cellStyle name="Prozent 7 2 2" xfId="459" xr:uid="{00000000-0005-0000-0000-0000D2010000}"/>
    <cellStyle name="Prozent 7 3" xfId="460" xr:uid="{00000000-0005-0000-0000-0000D3010000}"/>
    <cellStyle name="Prozent 8" xfId="461" xr:uid="{00000000-0005-0000-0000-0000D4010000}"/>
    <cellStyle name="Prozent 8 2" xfId="462" xr:uid="{00000000-0005-0000-0000-0000D5010000}"/>
    <cellStyle name="Prozent 8 2 2" xfId="463" xr:uid="{00000000-0005-0000-0000-0000D6010000}"/>
    <cellStyle name="Prozent 8 2 3" xfId="464" xr:uid="{00000000-0005-0000-0000-0000D7010000}"/>
    <cellStyle name="Prozent 8 3" xfId="465" xr:uid="{00000000-0005-0000-0000-0000D8010000}"/>
    <cellStyle name="Prozent 8 3 2" xfId="466" xr:uid="{00000000-0005-0000-0000-0000D9010000}"/>
    <cellStyle name="Prozent 8 3 2 2" xfId="467" xr:uid="{00000000-0005-0000-0000-0000DA010000}"/>
    <cellStyle name="Prozent 8 3 2 3" xfId="468" xr:uid="{00000000-0005-0000-0000-0000DB010000}"/>
    <cellStyle name="Prozent 8 3 3" xfId="469" xr:uid="{00000000-0005-0000-0000-0000DC010000}"/>
    <cellStyle name="Prozent 8 3 3 2" xfId="470" xr:uid="{00000000-0005-0000-0000-0000DD010000}"/>
    <cellStyle name="Prozent 8 3 3 3" xfId="471" xr:uid="{00000000-0005-0000-0000-0000DE010000}"/>
    <cellStyle name="Prozent 9" xfId="472" xr:uid="{00000000-0005-0000-0000-0000DF010000}"/>
    <cellStyle name="Schlecht 2" xfId="474" xr:uid="{00000000-0005-0000-0000-0000E0010000}"/>
    <cellStyle name="Schlecht 3" xfId="475" xr:uid="{00000000-0005-0000-0000-0000E1010000}"/>
    <cellStyle name="Standard 2" xfId="476" xr:uid="{00000000-0005-0000-0000-0000E3010000}"/>
    <cellStyle name="Standard 2 2" xfId="477" xr:uid="{00000000-0005-0000-0000-0000E4010000}"/>
    <cellStyle name="Standard 2 2 2" xfId="478" xr:uid="{00000000-0005-0000-0000-0000E5010000}"/>
    <cellStyle name="Standard 2 2 3" xfId="479" xr:uid="{00000000-0005-0000-0000-0000E6010000}"/>
    <cellStyle name="Standard 2 3" xfId="480" xr:uid="{00000000-0005-0000-0000-0000E7010000}"/>
    <cellStyle name="Standard 2 4" xfId="481" xr:uid="{00000000-0005-0000-0000-0000E8010000}"/>
    <cellStyle name="Standard 2 5" xfId="482" xr:uid="{00000000-0005-0000-0000-0000E9010000}"/>
    <cellStyle name="Standard 2 6" xfId="483" xr:uid="{00000000-0005-0000-0000-0000EA010000}"/>
    <cellStyle name="Standard 3" xfId="484" xr:uid="{00000000-0005-0000-0000-0000EB010000}"/>
    <cellStyle name="Standard 3 2" xfId="485" xr:uid="{00000000-0005-0000-0000-0000EC010000}"/>
    <cellStyle name="Standard 3 2 2" xfId="486" xr:uid="{00000000-0005-0000-0000-0000ED010000}"/>
    <cellStyle name="Standard 3 2 2 2" xfId="487" xr:uid="{00000000-0005-0000-0000-0000EE010000}"/>
    <cellStyle name="Standard 3 2 2 2 2" xfId="488" xr:uid="{00000000-0005-0000-0000-0000EF010000}"/>
    <cellStyle name="Standard 3 2 2 3" xfId="489" xr:uid="{00000000-0005-0000-0000-0000F0010000}"/>
    <cellStyle name="Standard 3 2 3" xfId="490" xr:uid="{00000000-0005-0000-0000-0000F1010000}"/>
    <cellStyle name="Standard 3 2 3 2" xfId="491" xr:uid="{00000000-0005-0000-0000-0000F2010000}"/>
    <cellStyle name="Standard 3 2 4" xfId="492" xr:uid="{00000000-0005-0000-0000-0000F3010000}"/>
    <cellStyle name="Standard 3 2 4 2" xfId="493" xr:uid="{00000000-0005-0000-0000-0000F4010000}"/>
    <cellStyle name="Standard 3 2 4 3" xfId="494" xr:uid="{00000000-0005-0000-0000-0000F5010000}"/>
    <cellStyle name="Standard 3 2 5" xfId="495" xr:uid="{00000000-0005-0000-0000-0000F6010000}"/>
    <cellStyle name="Standard 3 2 6" xfId="496" xr:uid="{00000000-0005-0000-0000-0000F7010000}"/>
    <cellStyle name="Standard 3 3" xfId="497" xr:uid="{00000000-0005-0000-0000-0000F8010000}"/>
    <cellStyle name="Standard 3 3 2" xfId="498" xr:uid="{00000000-0005-0000-0000-0000F9010000}"/>
    <cellStyle name="Standard 3 3 2 2" xfId="499" xr:uid="{00000000-0005-0000-0000-0000FA010000}"/>
    <cellStyle name="Standard 3 3 3" xfId="500" xr:uid="{00000000-0005-0000-0000-0000FB010000}"/>
    <cellStyle name="Standard 3 4" xfId="501" xr:uid="{00000000-0005-0000-0000-0000FC010000}"/>
    <cellStyle name="Standard 3 4 2" xfId="502" xr:uid="{00000000-0005-0000-0000-0000FD010000}"/>
    <cellStyle name="Standard 3 5" xfId="503" xr:uid="{00000000-0005-0000-0000-0000FE010000}"/>
    <cellStyle name="Standard 3 6" xfId="504" xr:uid="{00000000-0005-0000-0000-0000FF010000}"/>
    <cellStyle name="Standard 4" xfId="505" xr:uid="{00000000-0005-0000-0000-000000020000}"/>
    <cellStyle name="Standard 5" xfId="506" xr:uid="{00000000-0005-0000-0000-000001020000}"/>
    <cellStyle name="Standard 5 2" xfId="507" xr:uid="{00000000-0005-0000-0000-000002020000}"/>
    <cellStyle name="Standard 6" xfId="544" xr:uid="{00000000-0005-0000-0000-000003020000}"/>
    <cellStyle name="Standard_Werte" xfId="543" xr:uid="{00000000-0005-0000-0000-000004020000}"/>
    <cellStyle name="Title" xfId="512" xr:uid="{00000000-0005-0000-0000-000005020000}"/>
    <cellStyle name="Title 2" xfId="508" xr:uid="{00000000-0005-0000-0000-000006020000}"/>
    <cellStyle name="Title 2 2" xfId="509" xr:uid="{00000000-0005-0000-0000-000007020000}"/>
    <cellStyle name="Title 3" xfId="510" xr:uid="{00000000-0005-0000-0000-000008020000}"/>
    <cellStyle name="Total 2" xfId="511" xr:uid="{00000000-0005-0000-0000-000009020000}"/>
    <cellStyle name="Überschrift 1 2" xfId="514" xr:uid="{00000000-0005-0000-0000-00000A020000}"/>
    <cellStyle name="Überschrift 1 3" xfId="515" xr:uid="{00000000-0005-0000-0000-00000B020000}"/>
    <cellStyle name="Überschrift 2 2" xfId="517" xr:uid="{00000000-0005-0000-0000-00000C020000}"/>
    <cellStyle name="Überschrift 2 3" xfId="518" xr:uid="{00000000-0005-0000-0000-00000D020000}"/>
    <cellStyle name="Überschrift 3 2" xfId="520" xr:uid="{00000000-0005-0000-0000-00000E020000}"/>
    <cellStyle name="Überschrift 3 3" xfId="521" xr:uid="{00000000-0005-0000-0000-00000F020000}"/>
    <cellStyle name="Überschrift 4 2" xfId="523" xr:uid="{00000000-0005-0000-0000-000010020000}"/>
    <cellStyle name="Überschrift 4 3" xfId="524" xr:uid="{00000000-0005-0000-0000-000011020000}"/>
    <cellStyle name="Überschrift 5" xfId="525" xr:uid="{00000000-0005-0000-0000-000012020000}"/>
    <cellStyle name="Überschrift 6" xfId="526" xr:uid="{00000000-0005-0000-0000-000013020000}"/>
    <cellStyle name="Verknüpfte Zelle 2" xfId="528" xr:uid="{00000000-0005-0000-0000-000014020000}"/>
    <cellStyle name="Verknüpfte Zelle 3" xfId="529" xr:uid="{00000000-0005-0000-0000-000015020000}"/>
    <cellStyle name="Warnender Text 2" xfId="530" xr:uid="{00000000-0005-0000-0000-000016020000}"/>
    <cellStyle name="Warnender Text 2 2" xfId="531" xr:uid="{00000000-0005-0000-0000-000017020000}"/>
    <cellStyle name="Warnender Text 2 3" xfId="532" xr:uid="{00000000-0005-0000-0000-000018020000}"/>
    <cellStyle name="Warnender Text 2 3 2" xfId="533" xr:uid="{00000000-0005-0000-0000-000019020000}"/>
    <cellStyle name="Warnender Text 3" xfId="534" xr:uid="{00000000-0005-0000-0000-00001A020000}"/>
    <cellStyle name="Warnender Text 4" xfId="535" xr:uid="{00000000-0005-0000-0000-00001B020000}"/>
    <cellStyle name="Warnender Text 5" xfId="536" xr:uid="{00000000-0005-0000-0000-00001C020000}"/>
    <cellStyle name="Warnender Text 6" xfId="537" xr:uid="{00000000-0005-0000-0000-00001D020000}"/>
    <cellStyle name="Zelle überprüfen 2" xfId="539" xr:uid="{00000000-0005-0000-0000-00001E020000}"/>
    <cellStyle name="Zelle überprüfen 2 2" xfId="540" xr:uid="{00000000-0005-0000-0000-00001F020000}"/>
    <cellStyle name="Zelle überprüfen 3" xfId="541" xr:uid="{00000000-0005-0000-0000-000020020000}"/>
    <cellStyle name="Zelle überprüfen 4" xfId="542" xr:uid="{00000000-0005-0000-0000-000021020000}"/>
  </cellStyles>
  <dxfs count="84">
    <dxf>
      <fill>
        <patternFill>
          <bgColor rgb="FFDCE6F1"/>
        </patternFill>
      </fill>
    </dxf>
    <dxf>
      <fill>
        <patternFill>
          <bgColor theme="0"/>
        </patternFill>
      </fill>
    </dxf>
    <dxf>
      <fill>
        <patternFill>
          <bgColor rgb="FFDCE6F1"/>
        </patternFill>
      </fill>
    </dxf>
    <dxf>
      <fill>
        <patternFill>
          <bgColor rgb="FFFFFF99"/>
        </patternFill>
      </fill>
    </dxf>
    <dxf>
      <fill>
        <patternFill>
          <bgColor rgb="FFDCE6F1"/>
        </patternFill>
      </fill>
    </dxf>
    <dxf>
      <fill>
        <patternFill>
          <bgColor rgb="FFFFFFFF"/>
        </patternFill>
      </fill>
    </dxf>
    <dxf>
      <fill>
        <patternFill>
          <bgColor rgb="FFFFFFFF"/>
        </patternFill>
      </fill>
    </dxf>
    <dxf>
      <fill>
        <patternFill>
          <bgColor rgb="FFDCE6F1"/>
        </patternFill>
      </fill>
    </dxf>
    <dxf>
      <fill>
        <patternFill>
          <bgColor rgb="FFFFFF99"/>
        </patternFill>
      </fill>
    </dxf>
    <dxf>
      <fill>
        <patternFill>
          <bgColor rgb="FFFFFF99"/>
        </patternFill>
      </fill>
    </dxf>
    <dxf>
      <fill>
        <patternFill>
          <bgColor rgb="FFFFFFFF"/>
        </patternFill>
      </fill>
    </dxf>
    <dxf>
      <fill>
        <patternFill>
          <bgColor rgb="FFDCE6F1"/>
        </patternFill>
      </fill>
    </dxf>
    <dxf>
      <fill>
        <patternFill>
          <bgColor rgb="FFFFFFFF"/>
        </patternFill>
      </fill>
    </dxf>
    <dxf>
      <fill>
        <patternFill>
          <bgColor rgb="FFDCE6F1"/>
        </patternFill>
      </fill>
    </dxf>
    <dxf>
      <fill>
        <patternFill>
          <bgColor theme="0"/>
        </patternFill>
      </fill>
    </dxf>
    <dxf>
      <fill>
        <patternFill>
          <bgColor rgb="FFDCE6F1"/>
        </patternFill>
      </fill>
    </dxf>
    <dxf>
      <fill>
        <patternFill>
          <bgColor rgb="FF99FF66"/>
        </patternFill>
      </fill>
    </dxf>
    <dxf>
      <fill>
        <patternFill>
          <bgColor indexed="10"/>
        </patternFill>
      </fill>
    </dxf>
    <dxf>
      <fill>
        <patternFill>
          <bgColor indexed="42"/>
        </patternFill>
      </fill>
    </dxf>
    <dxf>
      <fill>
        <patternFill>
          <bgColor indexed="43"/>
        </patternFill>
      </fill>
    </dxf>
    <dxf>
      <fill>
        <patternFill>
          <bgColor indexed="42"/>
        </patternFill>
      </fill>
    </dxf>
    <dxf>
      <fill>
        <patternFill>
          <bgColor rgb="FFFFFFFF"/>
        </patternFill>
      </fill>
    </dxf>
    <dxf>
      <fill>
        <patternFill>
          <bgColor rgb="FFDCE6F1"/>
        </patternFill>
      </fill>
    </dxf>
    <dxf>
      <fill>
        <patternFill>
          <bgColor rgb="FFCCFFCC"/>
        </patternFill>
      </fill>
      <border>
        <left style="thin">
          <color auto="1"/>
        </left>
        <right style="thin">
          <color auto="1"/>
        </right>
        <top style="thin">
          <color auto="1"/>
        </top>
        <bottom style="thin">
          <color auto="1"/>
        </bottom>
        <vertical/>
        <horizontal/>
      </border>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24994659260841701"/>
        </patternFill>
      </fill>
    </dxf>
    <dxf>
      <fill>
        <patternFill>
          <bgColor rgb="FFDCE6F1"/>
        </patternFill>
      </fill>
    </dxf>
    <dxf>
      <fill>
        <patternFill>
          <bgColor indexed="43"/>
        </patternFill>
      </fill>
    </dxf>
    <dxf>
      <fill>
        <patternFill>
          <bgColor indexed="10"/>
        </patternFill>
      </fill>
    </dxf>
    <dxf>
      <fill>
        <patternFill>
          <bgColor rgb="FFCCFFCC"/>
        </patternFill>
      </fill>
    </dxf>
    <dxf>
      <fill>
        <patternFill>
          <bgColor rgb="FF99FF66"/>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C0C0C0"/>
        </patternFill>
      </fill>
    </dxf>
    <dxf>
      <fill>
        <patternFill>
          <bgColor rgb="FFC0C0C0"/>
        </patternFill>
      </fill>
    </dxf>
    <dxf>
      <fill>
        <patternFill patternType="lightUp">
          <bgColor theme="0"/>
        </patternFill>
      </fill>
    </dxf>
    <dxf>
      <fill>
        <patternFill patternType="lightUp">
          <bgColor theme="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FFFF99"/>
      <color rgb="FFFF7C80"/>
      <color rgb="FFDCE6F1"/>
      <color rgb="FFCCFFCC"/>
      <color rgb="FF99FF66"/>
      <color rgb="FF000000"/>
      <color rgb="FFE8E8E8"/>
      <color rgb="FF0000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742950</xdr:colOff>
      <xdr:row>0</xdr:row>
      <xdr:rowOff>104775</xdr:rowOff>
    </xdr:from>
    <xdr:to>
      <xdr:col>12</xdr:col>
      <xdr:colOff>1150619</xdr:colOff>
      <xdr:row>4</xdr:row>
      <xdr:rowOff>57150</xdr:rowOff>
    </xdr:to>
    <xdr:pic>
      <xdr:nvPicPr>
        <xdr:cNvPr id="236030" name="Grafik 1" descr="A black background with green dots and letters&#10;&#10;Description automatically generated">
          <a:extLst>
            <a:ext uri="{FF2B5EF4-FFF2-40B4-BE49-F238E27FC236}">
              <a16:creationId xmlns:a16="http://schemas.microsoft.com/office/drawing/2014/main" id="{00000000-0008-0000-0000-0000FE9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5800" y="1047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1052988</xdr:colOff>
      <xdr:row>11</xdr:row>
      <xdr:rowOff>12707</xdr:rowOff>
    </xdr:from>
    <xdr:to>
      <xdr:col>13</xdr:col>
      <xdr:colOff>0</xdr:colOff>
      <xdr:row>11</xdr:row>
      <xdr:rowOff>107957</xdr:rowOff>
    </xdr:to>
    <xdr:pic>
      <xdr:nvPicPr>
        <xdr:cNvPr id="236031" name="Grafik 23">
          <a:extLst>
            <a:ext uri="{FF2B5EF4-FFF2-40B4-BE49-F238E27FC236}">
              <a16:creationId xmlns:a16="http://schemas.microsoft.com/office/drawing/2014/main" id="{00000000-0008-0000-0000-0000FF99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2538" y="1812932"/>
          <a:ext cx="99537"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1055370</xdr:colOff>
      <xdr:row>13</xdr:row>
      <xdr:rowOff>12707</xdr:rowOff>
    </xdr:from>
    <xdr:to>
      <xdr:col>13</xdr:col>
      <xdr:colOff>0</xdr:colOff>
      <xdr:row>13</xdr:row>
      <xdr:rowOff>107957</xdr:rowOff>
    </xdr:to>
    <xdr:pic>
      <xdr:nvPicPr>
        <xdr:cNvPr id="236047" name="Grafik 23">
          <a:extLst>
            <a:ext uri="{FF2B5EF4-FFF2-40B4-BE49-F238E27FC236}">
              <a16:creationId xmlns:a16="http://schemas.microsoft.com/office/drawing/2014/main" id="{00000000-0008-0000-0000-00000F9A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4920" y="2089157"/>
          <a:ext cx="971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498633</xdr:colOff>
      <xdr:row>15</xdr:row>
      <xdr:rowOff>12706</xdr:rowOff>
    </xdr:from>
    <xdr:to>
      <xdr:col>5</xdr:col>
      <xdr:colOff>1526</xdr:colOff>
      <xdr:row>15</xdr:row>
      <xdr:rowOff>107956</xdr:rowOff>
    </xdr:to>
    <xdr:pic>
      <xdr:nvPicPr>
        <xdr:cNvPr id="236049" name="Grafik 23">
          <a:extLst>
            <a:ext uri="{FF2B5EF4-FFF2-40B4-BE49-F238E27FC236}">
              <a16:creationId xmlns:a16="http://schemas.microsoft.com/office/drawing/2014/main" id="{00000000-0008-0000-0000-0000119A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8958" y="2289181"/>
          <a:ext cx="10296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499110</xdr:colOff>
      <xdr:row>5</xdr:row>
      <xdr:rowOff>11651</xdr:rowOff>
    </xdr:from>
    <xdr:to>
      <xdr:col>5</xdr:col>
      <xdr:colOff>661</xdr:colOff>
      <xdr:row>5</xdr:row>
      <xdr:rowOff>106901</xdr:rowOff>
    </xdr:to>
    <xdr:pic>
      <xdr:nvPicPr>
        <xdr:cNvPr id="11" name="Grafik 23">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9435" y="783176"/>
          <a:ext cx="10162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418676</xdr:colOff>
      <xdr:row>42</xdr:row>
      <xdr:rowOff>5117</xdr:rowOff>
    </xdr:from>
    <xdr:to>
      <xdr:col>11</xdr:col>
      <xdr:colOff>3223</xdr:colOff>
      <xdr:row>42</xdr:row>
      <xdr:rowOff>100367</xdr:rowOff>
    </xdr:to>
    <xdr:pic>
      <xdr:nvPicPr>
        <xdr:cNvPr id="8" name="Grafik 23">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7066" y="9549167"/>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415502</xdr:colOff>
      <xdr:row>59</xdr:row>
      <xdr:rowOff>1941</xdr:rowOff>
    </xdr:from>
    <xdr:to>
      <xdr:col>11</xdr:col>
      <xdr:colOff>49</xdr:colOff>
      <xdr:row>59</xdr:row>
      <xdr:rowOff>97191</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2002" y="14918091"/>
          <a:ext cx="108422"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26</xdr:row>
      <xdr:rowOff>4805</xdr:rowOff>
    </xdr:from>
    <xdr:to>
      <xdr:col>11</xdr:col>
      <xdr:colOff>1576</xdr:colOff>
      <xdr:row>26</xdr:row>
      <xdr:rowOff>100055</xdr:rowOff>
    </xdr:to>
    <xdr:pic>
      <xdr:nvPicPr>
        <xdr:cNvPr id="10" name="Grafik 2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7490" y="4854935"/>
          <a:ext cx="10825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522165</xdr:colOff>
      <xdr:row>28</xdr:row>
      <xdr:rowOff>12314</xdr:rowOff>
    </xdr:from>
    <xdr:to>
      <xdr:col>8</xdr:col>
      <xdr:colOff>195</xdr:colOff>
      <xdr:row>28</xdr:row>
      <xdr:rowOff>107564</xdr:rowOff>
    </xdr:to>
    <xdr:pic>
      <xdr:nvPicPr>
        <xdr:cNvPr id="14" name="Grafik 2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1765" y="5289164"/>
          <a:ext cx="971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524952</xdr:colOff>
      <xdr:row>28</xdr:row>
      <xdr:rowOff>12600</xdr:rowOff>
    </xdr:from>
    <xdr:to>
      <xdr:col>9</xdr:col>
      <xdr:colOff>1077</xdr:colOff>
      <xdr:row>28</xdr:row>
      <xdr:rowOff>107850</xdr:rowOff>
    </xdr:to>
    <xdr:pic>
      <xdr:nvPicPr>
        <xdr:cNvPr id="15" name="Grafik 23">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63677" y="5289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512868</xdr:colOff>
      <xdr:row>38</xdr:row>
      <xdr:rowOff>5117</xdr:rowOff>
    </xdr:from>
    <xdr:to>
      <xdr:col>8</xdr:col>
      <xdr:colOff>956</xdr:colOff>
      <xdr:row>38</xdr:row>
      <xdr:rowOff>100367</xdr:rowOff>
    </xdr:to>
    <xdr:pic>
      <xdr:nvPicPr>
        <xdr:cNvPr id="23" name="Grafik 23">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89618" y="8288057"/>
          <a:ext cx="10911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909271</xdr:colOff>
      <xdr:row>26</xdr:row>
      <xdr:rowOff>10228</xdr:rowOff>
    </xdr:from>
    <xdr:to>
      <xdr:col>11</xdr:col>
      <xdr:colOff>1017455</xdr:colOff>
      <xdr:row>26</xdr:row>
      <xdr:rowOff>105478</xdr:rowOff>
    </xdr:to>
    <xdr:pic>
      <xdr:nvPicPr>
        <xdr:cNvPr id="25" name="Grafik 23">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7963" y="4758074"/>
          <a:ext cx="108184"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909271</xdr:colOff>
      <xdr:row>29</xdr:row>
      <xdr:rowOff>4494</xdr:rowOff>
    </xdr:from>
    <xdr:to>
      <xdr:col>11</xdr:col>
      <xdr:colOff>1017455</xdr:colOff>
      <xdr:row>29</xdr:row>
      <xdr:rowOff>99744</xdr:rowOff>
    </xdr:to>
    <xdr:pic>
      <xdr:nvPicPr>
        <xdr:cNvPr id="26" name="Grafik 23">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7963" y="5660879"/>
          <a:ext cx="108184"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915882</xdr:colOff>
      <xdr:row>30</xdr:row>
      <xdr:rowOff>9655</xdr:rowOff>
    </xdr:from>
    <xdr:to>
      <xdr:col>12</xdr:col>
      <xdr:colOff>1481</xdr:colOff>
      <xdr:row>30</xdr:row>
      <xdr:rowOff>104905</xdr:rowOff>
    </xdr:to>
    <xdr:pic>
      <xdr:nvPicPr>
        <xdr:cNvPr id="27" name="Grafik 23">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44574" y="5944463"/>
          <a:ext cx="104042"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914400</xdr:colOff>
      <xdr:row>38</xdr:row>
      <xdr:rowOff>5116</xdr:rowOff>
    </xdr:from>
    <xdr:to>
      <xdr:col>12</xdr:col>
      <xdr:colOff>4141</xdr:colOff>
      <xdr:row>38</xdr:row>
      <xdr:rowOff>100366</xdr:rowOff>
    </xdr:to>
    <xdr:pic>
      <xdr:nvPicPr>
        <xdr:cNvPr id="31" name="Grafik 23">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24775" y="8329966"/>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914400</xdr:colOff>
      <xdr:row>39</xdr:row>
      <xdr:rowOff>5116</xdr:rowOff>
    </xdr:from>
    <xdr:to>
      <xdr:col>12</xdr:col>
      <xdr:colOff>4141</xdr:colOff>
      <xdr:row>39</xdr:row>
      <xdr:rowOff>100366</xdr:rowOff>
    </xdr:to>
    <xdr:pic>
      <xdr:nvPicPr>
        <xdr:cNvPr id="34" name="Grafik 2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24775" y="8606191"/>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30</xdr:row>
      <xdr:rowOff>4656</xdr:rowOff>
    </xdr:from>
    <xdr:to>
      <xdr:col>11</xdr:col>
      <xdr:colOff>0</xdr:colOff>
      <xdr:row>30</xdr:row>
      <xdr:rowOff>99906</xdr:rowOff>
    </xdr:to>
    <xdr:pic>
      <xdr:nvPicPr>
        <xdr:cNvPr id="39" name="Grafik 23">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7490" y="5974926"/>
          <a:ext cx="10668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909271</xdr:colOff>
      <xdr:row>33</xdr:row>
      <xdr:rowOff>9655</xdr:rowOff>
    </xdr:from>
    <xdr:to>
      <xdr:col>11</xdr:col>
      <xdr:colOff>1017455</xdr:colOff>
      <xdr:row>33</xdr:row>
      <xdr:rowOff>104905</xdr:rowOff>
    </xdr:to>
    <xdr:pic>
      <xdr:nvPicPr>
        <xdr:cNvPr id="40" name="Grafik 23">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7963" y="6853001"/>
          <a:ext cx="108184"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1041044</xdr:colOff>
      <xdr:row>26</xdr:row>
      <xdr:rowOff>9344</xdr:rowOff>
    </xdr:from>
    <xdr:to>
      <xdr:col>12</xdr:col>
      <xdr:colOff>1143733</xdr:colOff>
      <xdr:row>26</xdr:row>
      <xdr:rowOff>104594</xdr:rowOff>
    </xdr:to>
    <xdr:pic>
      <xdr:nvPicPr>
        <xdr:cNvPr id="42" name="Grafik 23">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8179" y="4757190"/>
          <a:ext cx="10268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1044854</xdr:colOff>
      <xdr:row>29</xdr:row>
      <xdr:rowOff>9344</xdr:rowOff>
    </xdr:from>
    <xdr:to>
      <xdr:col>12</xdr:col>
      <xdr:colOff>1143733</xdr:colOff>
      <xdr:row>29</xdr:row>
      <xdr:rowOff>104594</xdr:rowOff>
    </xdr:to>
    <xdr:pic>
      <xdr:nvPicPr>
        <xdr:cNvPr id="43" name="Grafik 23">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1989" y="5665729"/>
          <a:ext cx="9887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1041044</xdr:colOff>
      <xdr:row>30</xdr:row>
      <xdr:rowOff>9344</xdr:rowOff>
    </xdr:from>
    <xdr:to>
      <xdr:col>12</xdr:col>
      <xdr:colOff>1143733</xdr:colOff>
      <xdr:row>30</xdr:row>
      <xdr:rowOff>104594</xdr:rowOff>
    </xdr:to>
    <xdr:pic>
      <xdr:nvPicPr>
        <xdr:cNvPr id="44" name="Grafik 2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8179" y="5944152"/>
          <a:ext cx="10268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1040733</xdr:colOff>
      <xdr:row>33</xdr:row>
      <xdr:rowOff>9655</xdr:rowOff>
    </xdr:from>
    <xdr:to>
      <xdr:col>12</xdr:col>
      <xdr:colOff>1143733</xdr:colOff>
      <xdr:row>33</xdr:row>
      <xdr:rowOff>104905</xdr:rowOff>
    </xdr:to>
    <xdr:pic>
      <xdr:nvPicPr>
        <xdr:cNvPr id="45" name="Grafik 23">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7868" y="6853001"/>
          <a:ext cx="1030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1033991</xdr:colOff>
      <xdr:row>38</xdr:row>
      <xdr:rowOff>11853</xdr:rowOff>
    </xdr:from>
    <xdr:to>
      <xdr:col>12</xdr:col>
      <xdr:colOff>1138766</xdr:colOff>
      <xdr:row>38</xdr:row>
      <xdr:rowOff>107103</xdr:rowOff>
    </xdr:to>
    <xdr:pic>
      <xdr:nvPicPr>
        <xdr:cNvPr id="46" name="Grafik 23">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541" y="8336703"/>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1033992</xdr:colOff>
      <xdr:row>39</xdr:row>
      <xdr:rowOff>11853</xdr:rowOff>
    </xdr:from>
    <xdr:to>
      <xdr:col>12</xdr:col>
      <xdr:colOff>1138767</xdr:colOff>
      <xdr:row>39</xdr:row>
      <xdr:rowOff>107103</xdr:rowOff>
    </xdr:to>
    <xdr:pic>
      <xdr:nvPicPr>
        <xdr:cNvPr id="47" name="Grafik 23">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542" y="8612928"/>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418677</xdr:colOff>
      <xdr:row>48</xdr:row>
      <xdr:rowOff>4657</xdr:rowOff>
    </xdr:from>
    <xdr:to>
      <xdr:col>11</xdr:col>
      <xdr:colOff>3224</xdr:colOff>
      <xdr:row>48</xdr:row>
      <xdr:rowOff>99907</xdr:rowOff>
    </xdr:to>
    <xdr:pic>
      <xdr:nvPicPr>
        <xdr:cNvPr id="36" name="Grafik 23">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7067" y="11427037"/>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46</xdr:row>
      <xdr:rowOff>2328</xdr:rowOff>
    </xdr:from>
    <xdr:to>
      <xdr:col>11</xdr:col>
      <xdr:colOff>0</xdr:colOff>
      <xdr:row>46</xdr:row>
      <xdr:rowOff>97578</xdr:rowOff>
    </xdr:to>
    <xdr:pic>
      <xdr:nvPicPr>
        <xdr:cNvPr id="37" name="Grafik 23">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7490" y="10853208"/>
          <a:ext cx="10668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418465</xdr:colOff>
      <xdr:row>52</xdr:row>
      <xdr:rowOff>2328</xdr:rowOff>
    </xdr:from>
    <xdr:to>
      <xdr:col>10</xdr:col>
      <xdr:colOff>522911</xdr:colOff>
      <xdr:row>52</xdr:row>
      <xdr:rowOff>97578</xdr:rowOff>
    </xdr:to>
    <xdr:pic>
      <xdr:nvPicPr>
        <xdr:cNvPr id="35" name="Grafik 23">
          <a:extLst>
            <a:ext uri="{FF2B5EF4-FFF2-40B4-BE49-F238E27FC236}">
              <a16:creationId xmlns:a16="http://schemas.microsoft.com/office/drawing/2014/main" id="{5773C197-FD2C-4478-AD68-31477F5F3D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4965" y="12842028"/>
          <a:ext cx="10444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54</xdr:row>
      <xdr:rowOff>1905</xdr:rowOff>
    </xdr:from>
    <xdr:to>
      <xdr:col>11</xdr:col>
      <xdr:colOff>1576</xdr:colOff>
      <xdr:row>54</xdr:row>
      <xdr:rowOff>97155</xdr:rowOff>
    </xdr:to>
    <xdr:pic>
      <xdr:nvPicPr>
        <xdr:cNvPr id="38" name="Grafik 23">
          <a:extLst>
            <a:ext uri="{FF2B5EF4-FFF2-40B4-BE49-F238E27FC236}">
              <a16:creationId xmlns:a16="http://schemas.microsoft.com/office/drawing/2014/main" id="{CD56C978-F77D-4CAC-B642-BB5717D6D4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7490" y="13485495"/>
          <a:ext cx="10825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421005</xdr:colOff>
      <xdr:row>56</xdr:row>
      <xdr:rowOff>4233</xdr:rowOff>
    </xdr:from>
    <xdr:to>
      <xdr:col>11</xdr:col>
      <xdr:colOff>1576</xdr:colOff>
      <xdr:row>56</xdr:row>
      <xdr:rowOff>99483</xdr:rowOff>
    </xdr:to>
    <xdr:pic>
      <xdr:nvPicPr>
        <xdr:cNvPr id="41" name="Grafik 23">
          <a:extLst>
            <a:ext uri="{FF2B5EF4-FFF2-40B4-BE49-F238E27FC236}">
              <a16:creationId xmlns:a16="http://schemas.microsoft.com/office/drawing/2014/main" id="{81807579-BC6C-4F0E-9704-E1418FF27A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9395" y="14158383"/>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505705</xdr:colOff>
      <xdr:row>21</xdr:row>
      <xdr:rowOff>3517</xdr:rowOff>
    </xdr:from>
    <xdr:to>
      <xdr:col>5</xdr:col>
      <xdr:colOff>1</xdr:colOff>
      <xdr:row>21</xdr:row>
      <xdr:rowOff>98767</xdr:rowOff>
    </xdr:to>
    <xdr:pic>
      <xdr:nvPicPr>
        <xdr:cNvPr id="49" name="Grafik 23">
          <a:extLst>
            <a:ext uri="{FF2B5EF4-FFF2-40B4-BE49-F238E27FC236}">
              <a16:creationId xmlns:a16="http://schemas.microsoft.com/office/drawing/2014/main" id="{2B4B2040-A5F4-4B7B-BDAA-9971B9843C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6515" y="3375367"/>
          <a:ext cx="9627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485775</xdr:colOff>
      <xdr:row>28</xdr:row>
      <xdr:rowOff>5477</xdr:rowOff>
    </xdr:from>
    <xdr:to>
      <xdr:col>7</xdr:col>
      <xdr:colOff>1</xdr:colOff>
      <xdr:row>28</xdr:row>
      <xdr:rowOff>100727</xdr:rowOff>
    </xdr:to>
    <xdr:pic>
      <xdr:nvPicPr>
        <xdr:cNvPr id="50" name="Grafik 23">
          <a:extLst>
            <a:ext uri="{FF2B5EF4-FFF2-40B4-BE49-F238E27FC236}">
              <a16:creationId xmlns:a16="http://schemas.microsoft.com/office/drawing/2014/main" id="{6D496ABC-72D5-4E57-933E-CAA7EF9B4F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24350" y="5282327"/>
          <a:ext cx="952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34</xdr:row>
      <xdr:rowOff>11430</xdr:rowOff>
    </xdr:from>
    <xdr:to>
      <xdr:col>11</xdr:col>
      <xdr:colOff>0</xdr:colOff>
      <xdr:row>34</xdr:row>
      <xdr:rowOff>106680</xdr:rowOff>
    </xdr:to>
    <xdr:pic>
      <xdr:nvPicPr>
        <xdr:cNvPr id="51" name="Grafik 23">
          <a:extLst>
            <a:ext uri="{FF2B5EF4-FFF2-40B4-BE49-F238E27FC236}">
              <a16:creationId xmlns:a16="http://schemas.microsoft.com/office/drawing/2014/main" id="{5DE05400-0745-48A1-AEF0-FD849337B9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600" y="703135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419100</xdr:colOff>
      <xdr:row>55</xdr:row>
      <xdr:rowOff>2328</xdr:rowOff>
    </xdr:from>
    <xdr:ext cx="106351" cy="95250"/>
    <xdr:pic>
      <xdr:nvPicPr>
        <xdr:cNvPr id="24" name="Grafik 23">
          <a:extLst>
            <a:ext uri="{FF2B5EF4-FFF2-40B4-BE49-F238E27FC236}">
              <a16:creationId xmlns:a16="http://schemas.microsoft.com/office/drawing/2014/main" id="{650C5FFE-6A6A-41A3-BA49-24933A2C0C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7490" y="13821198"/>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419100</xdr:colOff>
      <xdr:row>57</xdr:row>
      <xdr:rowOff>2328</xdr:rowOff>
    </xdr:from>
    <xdr:ext cx="106351" cy="95250"/>
    <xdr:pic>
      <xdr:nvPicPr>
        <xdr:cNvPr id="28" name="Grafik 23">
          <a:extLst>
            <a:ext uri="{FF2B5EF4-FFF2-40B4-BE49-F238E27FC236}">
              <a16:creationId xmlns:a16="http://schemas.microsoft.com/office/drawing/2014/main" id="{E3ADFB77-13E5-4331-9F23-70C94D4C04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600" y="14451753"/>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907073</xdr:colOff>
      <xdr:row>27</xdr:row>
      <xdr:rowOff>10228</xdr:rowOff>
    </xdr:from>
    <xdr:ext cx="108916" cy="95250"/>
    <xdr:pic>
      <xdr:nvPicPr>
        <xdr:cNvPr id="30" name="Grafik 23">
          <a:extLst>
            <a:ext uri="{FF2B5EF4-FFF2-40B4-BE49-F238E27FC236}">
              <a16:creationId xmlns:a16="http://schemas.microsoft.com/office/drawing/2014/main" id="{2C4CB62A-5A42-43A9-ABCE-B2BA45D583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5765" y="5036497"/>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906340</xdr:colOff>
      <xdr:row>28</xdr:row>
      <xdr:rowOff>10228</xdr:rowOff>
    </xdr:from>
    <xdr:ext cx="108916" cy="95250"/>
    <xdr:pic>
      <xdr:nvPicPr>
        <xdr:cNvPr id="52" name="Grafik 23">
          <a:extLst>
            <a:ext uri="{FF2B5EF4-FFF2-40B4-BE49-F238E27FC236}">
              <a16:creationId xmlns:a16="http://schemas.microsoft.com/office/drawing/2014/main" id="{2FA4B579-0027-4441-B89C-AB5D1897B2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5032" y="5351555"/>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1037346</xdr:colOff>
      <xdr:row>27</xdr:row>
      <xdr:rowOff>10228</xdr:rowOff>
    </xdr:from>
    <xdr:ext cx="108916" cy="95250"/>
    <xdr:pic>
      <xdr:nvPicPr>
        <xdr:cNvPr id="55" name="Grafik 23">
          <a:extLst>
            <a:ext uri="{FF2B5EF4-FFF2-40B4-BE49-F238E27FC236}">
              <a16:creationId xmlns:a16="http://schemas.microsoft.com/office/drawing/2014/main" id="{0DAEB1AB-849F-41B0-ADE6-324F6834DE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4481" y="5036497"/>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1037346</xdr:colOff>
      <xdr:row>28</xdr:row>
      <xdr:rowOff>10228</xdr:rowOff>
    </xdr:from>
    <xdr:ext cx="108916" cy="95250"/>
    <xdr:pic>
      <xdr:nvPicPr>
        <xdr:cNvPr id="58" name="Grafik 23">
          <a:extLst>
            <a:ext uri="{FF2B5EF4-FFF2-40B4-BE49-F238E27FC236}">
              <a16:creationId xmlns:a16="http://schemas.microsoft.com/office/drawing/2014/main" id="{4C3E4E14-C3AD-4EA0-B0BC-5DA6A0B003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4481" y="5351555"/>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910754</xdr:colOff>
      <xdr:row>31</xdr:row>
      <xdr:rowOff>9655</xdr:rowOff>
    </xdr:from>
    <xdr:ext cx="108916" cy="95250"/>
    <xdr:pic>
      <xdr:nvPicPr>
        <xdr:cNvPr id="59" name="Grafik 23">
          <a:extLst>
            <a:ext uri="{FF2B5EF4-FFF2-40B4-BE49-F238E27FC236}">
              <a16:creationId xmlns:a16="http://schemas.microsoft.com/office/drawing/2014/main" id="{A6B31172-3F0E-4620-8FCF-61D5AB991A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9446" y="6222886"/>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1031501</xdr:colOff>
      <xdr:row>31</xdr:row>
      <xdr:rowOff>9655</xdr:rowOff>
    </xdr:from>
    <xdr:ext cx="108916" cy="95250"/>
    <xdr:pic>
      <xdr:nvPicPr>
        <xdr:cNvPr id="60" name="Grafik 23">
          <a:extLst>
            <a:ext uri="{FF2B5EF4-FFF2-40B4-BE49-F238E27FC236}">
              <a16:creationId xmlns:a16="http://schemas.microsoft.com/office/drawing/2014/main" id="{A0BE4A43-D94A-4933-B0A8-F94BAE2D5F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8636" y="6222886"/>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908555</xdr:colOff>
      <xdr:row>32</xdr:row>
      <xdr:rowOff>9655</xdr:rowOff>
    </xdr:from>
    <xdr:ext cx="108916" cy="95250"/>
    <xdr:pic>
      <xdr:nvPicPr>
        <xdr:cNvPr id="61" name="Grafik 23">
          <a:extLst>
            <a:ext uri="{FF2B5EF4-FFF2-40B4-BE49-F238E27FC236}">
              <a16:creationId xmlns:a16="http://schemas.microsoft.com/office/drawing/2014/main" id="{87054CA4-0698-4FDE-8F33-6C4BD47C56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7247" y="6537943"/>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1031501</xdr:colOff>
      <xdr:row>32</xdr:row>
      <xdr:rowOff>9655</xdr:rowOff>
    </xdr:from>
    <xdr:ext cx="108916" cy="95250"/>
    <xdr:pic>
      <xdr:nvPicPr>
        <xdr:cNvPr id="62" name="Grafik 23">
          <a:extLst>
            <a:ext uri="{FF2B5EF4-FFF2-40B4-BE49-F238E27FC236}">
              <a16:creationId xmlns:a16="http://schemas.microsoft.com/office/drawing/2014/main" id="{66CF2F1B-EBAE-49E3-A300-09DE472905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8636" y="6537943"/>
          <a:ext cx="10891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421005</xdr:colOff>
      <xdr:row>62</xdr:row>
      <xdr:rowOff>11430</xdr:rowOff>
    </xdr:from>
    <xdr:to>
      <xdr:col>11</xdr:col>
      <xdr:colOff>1576</xdr:colOff>
      <xdr:row>62</xdr:row>
      <xdr:rowOff>106680</xdr:rowOff>
    </xdr:to>
    <xdr:pic>
      <xdr:nvPicPr>
        <xdr:cNvPr id="63" name="Grafik 23">
          <a:extLst>
            <a:ext uri="{FF2B5EF4-FFF2-40B4-BE49-F238E27FC236}">
              <a16:creationId xmlns:a16="http://schemas.microsoft.com/office/drawing/2014/main" id="{9969E88F-F534-438C-AD18-AAA572E403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505" y="15346680"/>
          <a:ext cx="10444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1036320</xdr:colOff>
      <xdr:row>61</xdr:row>
      <xdr:rowOff>13335</xdr:rowOff>
    </xdr:from>
    <xdr:to>
      <xdr:col>12</xdr:col>
      <xdr:colOff>1140766</xdr:colOff>
      <xdr:row>61</xdr:row>
      <xdr:rowOff>108585</xdr:rowOff>
    </xdr:to>
    <xdr:pic>
      <xdr:nvPicPr>
        <xdr:cNvPr id="13" name="Grafik 23">
          <a:extLst>
            <a:ext uri="{FF2B5EF4-FFF2-40B4-BE49-F238E27FC236}">
              <a16:creationId xmlns:a16="http://schemas.microsoft.com/office/drawing/2014/main" id="{B091888F-77D4-4BED-AF79-B2AFB75024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5870" y="14919960"/>
          <a:ext cx="10444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1036320</xdr:colOff>
      <xdr:row>62</xdr:row>
      <xdr:rowOff>13335</xdr:rowOff>
    </xdr:from>
    <xdr:to>
      <xdr:col>12</xdr:col>
      <xdr:colOff>1140766</xdr:colOff>
      <xdr:row>62</xdr:row>
      <xdr:rowOff>108585</xdr:rowOff>
    </xdr:to>
    <xdr:pic>
      <xdr:nvPicPr>
        <xdr:cNvPr id="16" name="Grafik 23">
          <a:extLst>
            <a:ext uri="{FF2B5EF4-FFF2-40B4-BE49-F238E27FC236}">
              <a16:creationId xmlns:a16="http://schemas.microsoft.com/office/drawing/2014/main" id="{85A5A6BE-451C-46C7-85A6-EE411708EF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5870" y="15424785"/>
          <a:ext cx="10444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419100</xdr:colOff>
      <xdr:row>53</xdr:row>
      <xdr:rowOff>2328</xdr:rowOff>
    </xdr:from>
    <xdr:ext cx="106351" cy="95250"/>
    <xdr:pic>
      <xdr:nvPicPr>
        <xdr:cNvPr id="53" name="Grafik 23">
          <a:extLst>
            <a:ext uri="{FF2B5EF4-FFF2-40B4-BE49-F238E27FC236}">
              <a16:creationId xmlns:a16="http://schemas.microsoft.com/office/drawing/2014/main" id="{D653EBDF-D8C9-4DEB-8DD4-7866582949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600" y="13146828"/>
          <a:ext cx="106351"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419100</xdr:colOff>
      <xdr:row>38</xdr:row>
      <xdr:rowOff>9525</xdr:rowOff>
    </xdr:from>
    <xdr:to>
      <xdr:col>11</xdr:col>
      <xdr:colOff>0</xdr:colOff>
      <xdr:row>38</xdr:row>
      <xdr:rowOff>104775</xdr:rowOff>
    </xdr:to>
    <xdr:pic>
      <xdr:nvPicPr>
        <xdr:cNvPr id="2" name="Grafik 23">
          <a:extLst>
            <a:ext uri="{FF2B5EF4-FFF2-40B4-BE49-F238E27FC236}">
              <a16:creationId xmlns:a16="http://schemas.microsoft.com/office/drawing/2014/main" id="{337A625D-5573-401D-809A-2C94E6209E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600" y="8267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495300</xdr:colOff>
      <xdr:row>13</xdr:row>
      <xdr:rowOff>9525</xdr:rowOff>
    </xdr:from>
    <xdr:to>
      <xdr:col>4</xdr:col>
      <xdr:colOff>598268</xdr:colOff>
      <xdr:row>13</xdr:row>
      <xdr:rowOff>104775</xdr:rowOff>
    </xdr:to>
    <xdr:pic>
      <xdr:nvPicPr>
        <xdr:cNvPr id="3" name="Grafik 23">
          <a:extLst>
            <a:ext uri="{FF2B5EF4-FFF2-40B4-BE49-F238E27FC236}">
              <a16:creationId xmlns:a16="http://schemas.microsoft.com/office/drawing/2014/main" id="{BF1F020A-9902-420E-81F2-8F5B66693F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5" y="1885950"/>
          <a:ext cx="10296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495300</xdr:colOff>
      <xdr:row>11</xdr:row>
      <xdr:rowOff>9525</xdr:rowOff>
    </xdr:from>
    <xdr:to>
      <xdr:col>4</xdr:col>
      <xdr:colOff>598268</xdr:colOff>
      <xdr:row>11</xdr:row>
      <xdr:rowOff>104775</xdr:rowOff>
    </xdr:to>
    <xdr:pic>
      <xdr:nvPicPr>
        <xdr:cNvPr id="4" name="Grafik 23">
          <a:extLst>
            <a:ext uri="{FF2B5EF4-FFF2-40B4-BE49-F238E27FC236}">
              <a16:creationId xmlns:a16="http://schemas.microsoft.com/office/drawing/2014/main" id="{0AA050CB-0D04-4866-9E2A-3E13654DF7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5" y="1609725"/>
          <a:ext cx="10296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2305050</xdr:colOff>
      <xdr:row>0</xdr:row>
      <xdr:rowOff>28575</xdr:rowOff>
    </xdr:from>
    <xdr:to>
      <xdr:col>4</xdr:col>
      <xdr:colOff>41564</xdr:colOff>
      <xdr:row>3</xdr:row>
      <xdr:rowOff>114300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28575"/>
          <a:ext cx="138458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1738746</xdr:colOff>
      <xdr:row>0</xdr:row>
      <xdr:rowOff>866</xdr:rowOff>
    </xdr:from>
    <xdr:to>
      <xdr:col>6</xdr:col>
      <xdr:colOff>56285</xdr:colOff>
      <xdr:row>3</xdr:row>
      <xdr:rowOff>86591</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4046" y="866"/>
          <a:ext cx="138458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2</xdr:row>
      <xdr:rowOff>133350</xdr:rowOff>
    </xdr:to>
    <xdr:pic>
      <xdr:nvPicPr>
        <xdr:cNvPr id="2" name="Grafik 1">
          <a:extLst>
            <a:ext uri="{FF2B5EF4-FFF2-40B4-BE49-F238E27FC236}">
              <a16:creationId xmlns:a16="http://schemas.microsoft.com/office/drawing/2014/main" id="{A6401ACB-9DFC-4677-AAB0-0684F383EF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58A0B010-BD1F-4EF7-8EE0-BD6E933643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819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55DEAA94-8FB9-45A0-89B1-6BE56D39DD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0D495957-3607-41C4-8026-D4E9188BBC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E80FFA58-B04E-4025-B671-146371965C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847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476250</xdr:colOff>
      <xdr:row>3</xdr:row>
      <xdr:rowOff>152400</xdr:rowOff>
    </xdr:to>
    <xdr:pic>
      <xdr:nvPicPr>
        <xdr:cNvPr id="237421" name="Grafik 1" descr="A black background with green dots and letters&#10;&#10;Description automatically generated">
          <a:extLst>
            <a:ext uri="{FF2B5EF4-FFF2-40B4-BE49-F238E27FC236}">
              <a16:creationId xmlns:a16="http://schemas.microsoft.com/office/drawing/2014/main" id="{00000000-0008-0000-0600-00006D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4850"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187506</xdr:colOff>
      <xdr:row>5</xdr:row>
      <xdr:rowOff>13607</xdr:rowOff>
    </xdr:from>
    <xdr:to>
      <xdr:col>3</xdr:col>
      <xdr:colOff>287412</xdr:colOff>
      <xdr:row>5</xdr:row>
      <xdr:rowOff>118382</xdr:rowOff>
    </xdr:to>
    <xdr:pic>
      <xdr:nvPicPr>
        <xdr:cNvPr id="237447" name="Grafik 6">
          <a:extLst>
            <a:ext uri="{FF2B5EF4-FFF2-40B4-BE49-F238E27FC236}">
              <a16:creationId xmlns:a16="http://schemas.microsoft.com/office/drawing/2014/main" id="{00000000-0008-0000-0600-000087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231" y="804182"/>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4898571</xdr:colOff>
      <xdr:row>6</xdr:row>
      <xdr:rowOff>5443</xdr:rowOff>
    </xdr:from>
    <xdr:to>
      <xdr:col>19</xdr:col>
      <xdr:colOff>4971</xdr:colOff>
      <xdr:row>6</xdr:row>
      <xdr:rowOff>110218</xdr:rowOff>
    </xdr:to>
    <xdr:pic>
      <xdr:nvPicPr>
        <xdr:cNvPr id="29" name="Grafik 6">
          <a:extLst>
            <a:ext uri="{FF2B5EF4-FFF2-40B4-BE49-F238E27FC236}">
              <a16:creationId xmlns:a16="http://schemas.microsoft.com/office/drawing/2014/main" id="{CF491152-8F82-43D4-BC73-AD54D2EF73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69885" y="175260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440871</xdr:colOff>
      <xdr:row>10</xdr:row>
      <xdr:rowOff>5443</xdr:rowOff>
    </xdr:from>
    <xdr:to>
      <xdr:col>17</xdr:col>
      <xdr:colOff>574</xdr:colOff>
      <xdr:row>10</xdr:row>
      <xdr:rowOff>110218</xdr:rowOff>
    </xdr:to>
    <xdr:pic>
      <xdr:nvPicPr>
        <xdr:cNvPr id="41" name="Grafik 6">
          <a:extLst>
            <a:ext uri="{FF2B5EF4-FFF2-40B4-BE49-F238E27FC236}">
              <a16:creationId xmlns:a16="http://schemas.microsoft.com/office/drawing/2014/main" id="{1AB46A9B-2761-4C55-9EE8-1153BA1143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90957" y="3069772"/>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435428</xdr:colOff>
      <xdr:row>19</xdr:row>
      <xdr:rowOff>5443</xdr:rowOff>
    </xdr:from>
    <xdr:to>
      <xdr:col>17</xdr:col>
      <xdr:colOff>1934</xdr:colOff>
      <xdr:row>19</xdr:row>
      <xdr:rowOff>110218</xdr:rowOff>
    </xdr:to>
    <xdr:pic>
      <xdr:nvPicPr>
        <xdr:cNvPr id="45" name="Grafik 6">
          <a:extLst>
            <a:ext uri="{FF2B5EF4-FFF2-40B4-BE49-F238E27FC236}">
              <a16:creationId xmlns:a16="http://schemas.microsoft.com/office/drawing/2014/main" id="{25ED8EF6-451A-407F-95B8-89AD68873A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4" y="411480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435428</xdr:colOff>
      <xdr:row>23</xdr:row>
      <xdr:rowOff>0</xdr:rowOff>
    </xdr:from>
    <xdr:to>
      <xdr:col>17</xdr:col>
      <xdr:colOff>1934</xdr:colOff>
      <xdr:row>23</xdr:row>
      <xdr:rowOff>104775</xdr:rowOff>
    </xdr:to>
    <xdr:pic>
      <xdr:nvPicPr>
        <xdr:cNvPr id="46" name="Grafik 6">
          <a:extLst>
            <a:ext uri="{FF2B5EF4-FFF2-40B4-BE49-F238E27FC236}">
              <a16:creationId xmlns:a16="http://schemas.microsoft.com/office/drawing/2014/main" id="{4DB3DDF2-EDFE-4A37-9500-135EDA27C6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4" y="5502729"/>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435428</xdr:colOff>
      <xdr:row>26</xdr:row>
      <xdr:rowOff>5444</xdr:rowOff>
    </xdr:from>
    <xdr:to>
      <xdr:col>17</xdr:col>
      <xdr:colOff>1934</xdr:colOff>
      <xdr:row>26</xdr:row>
      <xdr:rowOff>110219</xdr:rowOff>
    </xdr:to>
    <xdr:pic>
      <xdr:nvPicPr>
        <xdr:cNvPr id="47" name="Grafik 6">
          <a:extLst>
            <a:ext uri="{FF2B5EF4-FFF2-40B4-BE49-F238E27FC236}">
              <a16:creationId xmlns:a16="http://schemas.microsoft.com/office/drawing/2014/main" id="{B2195015-CBAA-45F6-BF7C-0D3305640D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4" y="6585858"/>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435428</xdr:colOff>
      <xdr:row>32</xdr:row>
      <xdr:rowOff>1</xdr:rowOff>
    </xdr:from>
    <xdr:to>
      <xdr:col>17</xdr:col>
      <xdr:colOff>1934</xdr:colOff>
      <xdr:row>32</xdr:row>
      <xdr:rowOff>104776</xdr:rowOff>
    </xdr:to>
    <xdr:pic>
      <xdr:nvPicPr>
        <xdr:cNvPr id="49" name="Grafik 6">
          <a:extLst>
            <a:ext uri="{FF2B5EF4-FFF2-40B4-BE49-F238E27FC236}">
              <a16:creationId xmlns:a16="http://schemas.microsoft.com/office/drawing/2014/main" id="{E15C25E2-E813-4ADE-98D7-DDA493161E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4" y="8866415"/>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435428</xdr:colOff>
      <xdr:row>35</xdr:row>
      <xdr:rowOff>5444</xdr:rowOff>
    </xdr:from>
    <xdr:to>
      <xdr:col>17</xdr:col>
      <xdr:colOff>1934</xdr:colOff>
      <xdr:row>35</xdr:row>
      <xdr:rowOff>110219</xdr:rowOff>
    </xdr:to>
    <xdr:pic>
      <xdr:nvPicPr>
        <xdr:cNvPr id="50" name="Grafik 6">
          <a:extLst>
            <a:ext uri="{FF2B5EF4-FFF2-40B4-BE49-F238E27FC236}">
              <a16:creationId xmlns:a16="http://schemas.microsoft.com/office/drawing/2014/main" id="{4F9726E7-AAE9-4923-BF36-CB43CD9DD7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5514" y="10014858"/>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431800</xdr:colOff>
      <xdr:row>38</xdr:row>
      <xdr:rowOff>0</xdr:rowOff>
    </xdr:from>
    <xdr:to>
      <xdr:col>17</xdr:col>
      <xdr:colOff>1619</xdr:colOff>
      <xdr:row>38</xdr:row>
      <xdr:rowOff>104775</xdr:rowOff>
    </xdr:to>
    <xdr:pic>
      <xdr:nvPicPr>
        <xdr:cNvPr id="51" name="Grafik 6">
          <a:extLst>
            <a:ext uri="{FF2B5EF4-FFF2-40B4-BE49-F238E27FC236}">
              <a16:creationId xmlns:a16="http://schemas.microsoft.com/office/drawing/2014/main" id="{964EDF06-60C8-4570-BCA9-476B9138A8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1480" y="1120140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431800</xdr:colOff>
      <xdr:row>41</xdr:row>
      <xdr:rowOff>5080</xdr:rowOff>
    </xdr:from>
    <xdr:to>
      <xdr:col>17</xdr:col>
      <xdr:colOff>1619</xdr:colOff>
      <xdr:row>41</xdr:row>
      <xdr:rowOff>109855</xdr:rowOff>
    </xdr:to>
    <xdr:pic>
      <xdr:nvPicPr>
        <xdr:cNvPr id="52" name="Grafik 6">
          <a:extLst>
            <a:ext uri="{FF2B5EF4-FFF2-40B4-BE49-F238E27FC236}">
              <a16:creationId xmlns:a16="http://schemas.microsoft.com/office/drawing/2014/main" id="{BD31108C-4929-4E8B-851B-120941FB94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1480" y="1261872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436880</xdr:colOff>
      <xdr:row>44</xdr:row>
      <xdr:rowOff>5080</xdr:rowOff>
    </xdr:from>
    <xdr:to>
      <xdr:col>17</xdr:col>
      <xdr:colOff>3386</xdr:colOff>
      <xdr:row>44</xdr:row>
      <xdr:rowOff>109855</xdr:rowOff>
    </xdr:to>
    <xdr:pic>
      <xdr:nvPicPr>
        <xdr:cNvPr id="53" name="Grafik 6">
          <a:extLst>
            <a:ext uri="{FF2B5EF4-FFF2-40B4-BE49-F238E27FC236}">
              <a16:creationId xmlns:a16="http://schemas.microsoft.com/office/drawing/2014/main" id="{3E048297-6C61-4ED8-BCB1-767CE23FEA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6560" y="1430020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429260</xdr:colOff>
      <xdr:row>50</xdr:row>
      <xdr:rowOff>2721</xdr:rowOff>
    </xdr:from>
    <xdr:to>
      <xdr:col>16</xdr:col>
      <xdr:colOff>529166</xdr:colOff>
      <xdr:row>50</xdr:row>
      <xdr:rowOff>110036</xdr:rowOff>
    </xdr:to>
    <xdr:pic>
      <xdr:nvPicPr>
        <xdr:cNvPr id="55" name="Grafik 6">
          <a:extLst>
            <a:ext uri="{FF2B5EF4-FFF2-40B4-BE49-F238E27FC236}">
              <a16:creationId xmlns:a16="http://schemas.microsoft.com/office/drawing/2014/main" id="{202DE119-F170-4DA5-B08B-1DC3E9DA75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32240" y="17963061"/>
          <a:ext cx="99906" cy="107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431800</xdr:colOff>
      <xdr:row>5</xdr:row>
      <xdr:rowOff>5080</xdr:rowOff>
    </xdr:from>
    <xdr:to>
      <xdr:col>17</xdr:col>
      <xdr:colOff>1619</xdr:colOff>
      <xdr:row>5</xdr:row>
      <xdr:rowOff>109855</xdr:rowOff>
    </xdr:to>
    <xdr:pic>
      <xdr:nvPicPr>
        <xdr:cNvPr id="56" name="Grafik 6">
          <a:extLst>
            <a:ext uri="{FF2B5EF4-FFF2-40B4-BE49-F238E27FC236}">
              <a16:creationId xmlns:a16="http://schemas.microsoft.com/office/drawing/2014/main" id="{65BB0D78-EE16-4E90-B06A-D1EF6CC58B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1480" y="1564640"/>
          <a:ext cx="10943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4766310</xdr:colOff>
      <xdr:row>6</xdr:row>
      <xdr:rowOff>1905</xdr:rowOff>
    </xdr:from>
    <xdr:to>
      <xdr:col>19</xdr:col>
      <xdr:colOff>528</xdr:colOff>
      <xdr:row>6</xdr:row>
      <xdr:rowOff>106680</xdr:rowOff>
    </xdr:to>
    <xdr:pic>
      <xdr:nvPicPr>
        <xdr:cNvPr id="23" name="Grafik 6">
          <a:extLst>
            <a:ext uri="{FF2B5EF4-FFF2-40B4-BE49-F238E27FC236}">
              <a16:creationId xmlns:a16="http://schemas.microsoft.com/office/drawing/2014/main" id="{2C4A9C0C-09E8-4A82-A44A-38E3375E76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55140" y="9810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287655</xdr:colOff>
      <xdr:row>3</xdr:row>
      <xdr:rowOff>11430</xdr:rowOff>
    </xdr:from>
    <xdr:to>
      <xdr:col>15</xdr:col>
      <xdr:colOff>1270</xdr:colOff>
      <xdr:row>3</xdr:row>
      <xdr:rowOff>116205</xdr:rowOff>
    </xdr:to>
    <xdr:pic>
      <xdr:nvPicPr>
        <xdr:cNvPr id="2" name="Grafik 18">
          <a:extLst>
            <a:ext uri="{FF2B5EF4-FFF2-40B4-BE49-F238E27FC236}">
              <a16:creationId xmlns:a16="http://schemas.microsoft.com/office/drawing/2014/main" id="{5949907F-2FE3-46F9-980E-36E1F16D0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1955" y="525780"/>
          <a:ext cx="1136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1339215</xdr:colOff>
      <xdr:row>3</xdr:row>
      <xdr:rowOff>11430</xdr:rowOff>
    </xdr:from>
    <xdr:to>
      <xdr:col>5</xdr:col>
      <xdr:colOff>0</xdr:colOff>
      <xdr:row>3</xdr:row>
      <xdr:rowOff>116205</xdr:rowOff>
    </xdr:to>
    <xdr:pic>
      <xdr:nvPicPr>
        <xdr:cNvPr id="3" name="Grafik 18">
          <a:extLst>
            <a:ext uri="{FF2B5EF4-FFF2-40B4-BE49-F238E27FC236}">
              <a16:creationId xmlns:a16="http://schemas.microsoft.com/office/drawing/2014/main" id="{AAB9439A-357E-46E0-9910-5E6277232A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01215" y="525780"/>
          <a:ext cx="895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435428</xdr:colOff>
      <xdr:row>13</xdr:row>
      <xdr:rowOff>5443</xdr:rowOff>
    </xdr:from>
    <xdr:ext cx="96593" cy="104775"/>
    <xdr:pic>
      <xdr:nvPicPr>
        <xdr:cNvPr id="4" name="Grafik 6">
          <a:extLst>
            <a:ext uri="{FF2B5EF4-FFF2-40B4-BE49-F238E27FC236}">
              <a16:creationId xmlns:a16="http://schemas.microsoft.com/office/drawing/2014/main" id="{B36DDBDC-31F4-46C7-84A9-376A4AAF21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4493" y="4544313"/>
          <a:ext cx="9659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435428</xdr:colOff>
      <xdr:row>16</xdr:row>
      <xdr:rowOff>5443</xdr:rowOff>
    </xdr:from>
    <xdr:ext cx="99906" cy="104775"/>
    <xdr:pic>
      <xdr:nvPicPr>
        <xdr:cNvPr id="5" name="Grafik 6">
          <a:extLst>
            <a:ext uri="{FF2B5EF4-FFF2-40B4-BE49-F238E27FC236}">
              <a16:creationId xmlns:a16="http://schemas.microsoft.com/office/drawing/2014/main" id="{62AFA4F7-5187-4A1E-BE91-C8A3408908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36503" y="5253718"/>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435428</xdr:colOff>
      <xdr:row>19</xdr:row>
      <xdr:rowOff>5443</xdr:rowOff>
    </xdr:from>
    <xdr:ext cx="99906" cy="104775"/>
    <xdr:pic>
      <xdr:nvPicPr>
        <xdr:cNvPr id="6" name="Grafik 6">
          <a:extLst>
            <a:ext uri="{FF2B5EF4-FFF2-40B4-BE49-F238E27FC236}">
              <a16:creationId xmlns:a16="http://schemas.microsoft.com/office/drawing/2014/main" id="{E9E7F2F2-673D-424E-931B-5083CA0EF3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36503" y="6310993"/>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435428</xdr:colOff>
      <xdr:row>16</xdr:row>
      <xdr:rowOff>5443</xdr:rowOff>
    </xdr:from>
    <xdr:ext cx="96593" cy="104775"/>
    <xdr:pic>
      <xdr:nvPicPr>
        <xdr:cNvPr id="7" name="Grafik 6">
          <a:extLst>
            <a:ext uri="{FF2B5EF4-FFF2-40B4-BE49-F238E27FC236}">
              <a16:creationId xmlns:a16="http://schemas.microsoft.com/office/drawing/2014/main" id="{28F2DBE7-EBA9-4865-9F58-EFA3C3F83B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4493" y="3475856"/>
          <a:ext cx="9659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435428</xdr:colOff>
      <xdr:row>19</xdr:row>
      <xdr:rowOff>5443</xdr:rowOff>
    </xdr:from>
    <xdr:ext cx="99906" cy="104775"/>
    <xdr:pic>
      <xdr:nvPicPr>
        <xdr:cNvPr id="8" name="Grafik 6">
          <a:extLst>
            <a:ext uri="{FF2B5EF4-FFF2-40B4-BE49-F238E27FC236}">
              <a16:creationId xmlns:a16="http://schemas.microsoft.com/office/drawing/2014/main" id="{E3959D18-5257-45FE-AC54-283CAE4825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4493" y="4544313"/>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435428</xdr:colOff>
      <xdr:row>19</xdr:row>
      <xdr:rowOff>5443</xdr:rowOff>
    </xdr:from>
    <xdr:ext cx="96593" cy="104775"/>
    <xdr:pic>
      <xdr:nvPicPr>
        <xdr:cNvPr id="9" name="Grafik 6">
          <a:extLst>
            <a:ext uri="{FF2B5EF4-FFF2-40B4-BE49-F238E27FC236}">
              <a16:creationId xmlns:a16="http://schemas.microsoft.com/office/drawing/2014/main" id="{E24C77D5-9C1B-464C-A25D-511422205C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4493" y="4544313"/>
          <a:ext cx="9659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435428</xdr:colOff>
      <xdr:row>29</xdr:row>
      <xdr:rowOff>1</xdr:rowOff>
    </xdr:from>
    <xdr:ext cx="96593" cy="104775"/>
    <xdr:pic>
      <xdr:nvPicPr>
        <xdr:cNvPr id="10" name="Grafik 6">
          <a:extLst>
            <a:ext uri="{FF2B5EF4-FFF2-40B4-BE49-F238E27FC236}">
              <a16:creationId xmlns:a16="http://schemas.microsoft.com/office/drawing/2014/main" id="{BEEB05DA-A102-485F-A58F-AB03285D01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4493" y="10411240"/>
          <a:ext cx="9659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1330022</xdr:colOff>
      <xdr:row>31</xdr:row>
      <xdr:rowOff>2153</xdr:rowOff>
    </xdr:from>
    <xdr:to>
      <xdr:col>4</xdr:col>
      <xdr:colOff>1426615</xdr:colOff>
      <xdr:row>31</xdr:row>
      <xdr:rowOff>106928</xdr:rowOff>
    </xdr:to>
    <xdr:pic>
      <xdr:nvPicPr>
        <xdr:cNvPr id="11" name="Grafik 6">
          <a:extLst>
            <a:ext uri="{FF2B5EF4-FFF2-40B4-BE49-F238E27FC236}">
              <a16:creationId xmlns:a16="http://schemas.microsoft.com/office/drawing/2014/main" id="{2F325485-09C1-4B48-893C-1BCEFBD61B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832" y="9923393"/>
          <a:ext cx="9659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673045</xdr:colOff>
      <xdr:row>31</xdr:row>
      <xdr:rowOff>5300</xdr:rowOff>
    </xdr:from>
    <xdr:to>
      <xdr:col>9</xdr:col>
      <xdr:colOff>311</xdr:colOff>
      <xdr:row>31</xdr:row>
      <xdr:rowOff>110075</xdr:rowOff>
    </xdr:to>
    <xdr:pic>
      <xdr:nvPicPr>
        <xdr:cNvPr id="12" name="Grafik 6">
          <a:extLst>
            <a:ext uri="{FF2B5EF4-FFF2-40B4-BE49-F238E27FC236}">
              <a16:creationId xmlns:a16="http://schemas.microsoft.com/office/drawing/2014/main" id="{34518377-94E9-4156-972C-889FFDC535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74585" y="9926540"/>
          <a:ext cx="9659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xdr:colOff>
      <xdr:row>5</xdr:row>
      <xdr:rowOff>13335</xdr:rowOff>
    </xdr:from>
    <xdr:to>
      <xdr:col>2</xdr:col>
      <xdr:colOff>185631</xdr:colOff>
      <xdr:row>5</xdr:row>
      <xdr:rowOff>118110</xdr:rowOff>
    </xdr:to>
    <xdr:pic>
      <xdr:nvPicPr>
        <xdr:cNvPr id="13" name="Grafik 6">
          <a:extLst>
            <a:ext uri="{FF2B5EF4-FFF2-40B4-BE49-F238E27FC236}">
              <a16:creationId xmlns:a16="http://schemas.microsoft.com/office/drawing/2014/main" id="{4EBB0772-3C7A-4FC1-A9D9-F4170B14BD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045" y="803910"/>
          <a:ext cx="10181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426720</xdr:colOff>
      <xdr:row>47</xdr:row>
      <xdr:rowOff>0</xdr:rowOff>
    </xdr:from>
    <xdr:to>
      <xdr:col>16</xdr:col>
      <xdr:colOff>528531</xdr:colOff>
      <xdr:row>47</xdr:row>
      <xdr:rowOff>104775</xdr:rowOff>
    </xdr:to>
    <xdr:pic>
      <xdr:nvPicPr>
        <xdr:cNvPr id="14" name="Grafik 6">
          <a:extLst>
            <a:ext uri="{FF2B5EF4-FFF2-40B4-BE49-F238E27FC236}">
              <a16:creationId xmlns:a16="http://schemas.microsoft.com/office/drawing/2014/main" id="{56FA815F-6AA6-451C-826E-9F2D236DD0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9700" y="16817340"/>
          <a:ext cx="10181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426720</xdr:colOff>
      <xdr:row>7</xdr:row>
      <xdr:rowOff>3810</xdr:rowOff>
    </xdr:from>
    <xdr:to>
      <xdr:col>16</xdr:col>
      <xdr:colOff>528531</xdr:colOff>
      <xdr:row>7</xdr:row>
      <xdr:rowOff>108585</xdr:rowOff>
    </xdr:to>
    <xdr:pic>
      <xdr:nvPicPr>
        <xdr:cNvPr id="15" name="Grafik 6">
          <a:extLst>
            <a:ext uri="{FF2B5EF4-FFF2-40B4-BE49-F238E27FC236}">
              <a16:creationId xmlns:a16="http://schemas.microsoft.com/office/drawing/2014/main" id="{0874CC25-2D85-4CB3-8199-01FA49555D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9700" y="1261110"/>
          <a:ext cx="10181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37</xdr:row>
      <xdr:rowOff>9525</xdr:rowOff>
    </xdr:from>
    <xdr:to>
      <xdr:col>16</xdr:col>
      <xdr:colOff>523875</xdr:colOff>
      <xdr:row>37</xdr:row>
      <xdr:rowOff>95250</xdr:rowOff>
    </xdr:to>
    <xdr:pic>
      <xdr:nvPicPr>
        <xdr:cNvPr id="16" name="Grafik 29">
          <a:extLst>
            <a:ext uri="{FF2B5EF4-FFF2-40B4-BE49-F238E27FC236}">
              <a16:creationId xmlns:a16="http://schemas.microsoft.com/office/drawing/2014/main" id="{9449415A-4369-42D8-959A-3F32C63326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12201525"/>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5</xdr:row>
      <xdr:rowOff>9525</xdr:rowOff>
    </xdr:from>
    <xdr:to>
      <xdr:col>4</xdr:col>
      <xdr:colOff>1416261</xdr:colOff>
      <xdr:row>5</xdr:row>
      <xdr:rowOff>114300</xdr:rowOff>
    </xdr:to>
    <xdr:pic>
      <xdr:nvPicPr>
        <xdr:cNvPr id="17" name="Grafik 6">
          <a:extLst>
            <a:ext uri="{FF2B5EF4-FFF2-40B4-BE49-F238E27FC236}">
              <a16:creationId xmlns:a16="http://schemas.microsoft.com/office/drawing/2014/main" id="{35D0F12F-F591-470F-BED5-B976CE6E6F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6450" y="800100"/>
          <a:ext cx="10181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447675</xdr:colOff>
      <xdr:row>1</xdr:row>
      <xdr:rowOff>123825</xdr:rowOff>
    </xdr:from>
    <xdr:to>
      <xdr:col>11</xdr:col>
      <xdr:colOff>1800225</xdr:colOff>
      <xdr:row>2</xdr:row>
      <xdr:rowOff>190500</xdr:rowOff>
    </xdr:to>
    <xdr:pic>
      <xdr:nvPicPr>
        <xdr:cNvPr id="184272" name="Grafik 1">
          <a:extLst>
            <a:ext uri="{FF2B5EF4-FFF2-40B4-BE49-F238E27FC236}">
              <a16:creationId xmlns:a16="http://schemas.microsoft.com/office/drawing/2014/main" id="{00000000-0008-0000-0900-0000D0CF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09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5</xdr:row>
      <xdr:rowOff>9525</xdr:rowOff>
    </xdr:from>
    <xdr:to>
      <xdr:col>11</xdr:col>
      <xdr:colOff>0</xdr:colOff>
      <xdr:row>5</xdr:row>
      <xdr:rowOff>114300</xdr:rowOff>
    </xdr:to>
    <xdr:pic>
      <xdr:nvPicPr>
        <xdr:cNvPr id="184273" name="Grafik 18">
          <a:extLst>
            <a:ext uri="{FF2B5EF4-FFF2-40B4-BE49-F238E27FC236}">
              <a16:creationId xmlns:a16="http://schemas.microsoft.com/office/drawing/2014/main" id="{00000000-0008-0000-0900-0000D1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342900</xdr:colOff>
      <xdr:row>7</xdr:row>
      <xdr:rowOff>9525</xdr:rowOff>
    </xdr:from>
    <xdr:to>
      <xdr:col>6</xdr:col>
      <xdr:colOff>0</xdr:colOff>
      <xdr:row>7</xdr:row>
      <xdr:rowOff>114300</xdr:rowOff>
    </xdr:to>
    <xdr:pic>
      <xdr:nvPicPr>
        <xdr:cNvPr id="184274" name="Grafik 18">
          <a:extLst>
            <a:ext uri="{FF2B5EF4-FFF2-40B4-BE49-F238E27FC236}">
              <a16:creationId xmlns:a16="http://schemas.microsoft.com/office/drawing/2014/main" id="{00000000-0008-0000-0900-0000D2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7</xdr:row>
      <xdr:rowOff>9525</xdr:rowOff>
    </xdr:from>
    <xdr:to>
      <xdr:col>11</xdr:col>
      <xdr:colOff>0</xdr:colOff>
      <xdr:row>7</xdr:row>
      <xdr:rowOff>114300</xdr:rowOff>
    </xdr:to>
    <xdr:pic>
      <xdr:nvPicPr>
        <xdr:cNvPr id="184275" name="Grafik 18">
          <a:extLst>
            <a:ext uri="{FF2B5EF4-FFF2-40B4-BE49-F238E27FC236}">
              <a16:creationId xmlns:a16="http://schemas.microsoft.com/office/drawing/2014/main" id="{00000000-0008-0000-0900-0000D3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1905000</xdr:colOff>
      <xdr:row>0</xdr:row>
      <xdr:rowOff>28575</xdr:rowOff>
    </xdr:from>
    <xdr:to>
      <xdr:col>14</xdr:col>
      <xdr:colOff>3331845</xdr:colOff>
      <xdr:row>4</xdr:row>
      <xdr:rowOff>53423</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11200" y="28575"/>
          <a:ext cx="1426845"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653415</xdr:colOff>
      <xdr:row>8</xdr:row>
      <xdr:rowOff>3810</xdr:rowOff>
    </xdr:from>
    <xdr:to>
      <xdr:col>11</xdr:col>
      <xdr:colOff>846</xdr:colOff>
      <xdr:row>8</xdr:row>
      <xdr:rowOff>108585</xdr:rowOff>
    </xdr:to>
    <xdr:pic>
      <xdr:nvPicPr>
        <xdr:cNvPr id="3" name="Grafik 6">
          <a:extLst>
            <a:ext uri="{FF2B5EF4-FFF2-40B4-BE49-F238E27FC236}">
              <a16:creationId xmlns:a16="http://schemas.microsoft.com/office/drawing/2014/main" id="{DBABD8C0-7055-4048-9B4A-7BE5F3BF2D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1973580"/>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653415</xdr:colOff>
      <xdr:row>9</xdr:row>
      <xdr:rowOff>1905</xdr:rowOff>
    </xdr:from>
    <xdr:to>
      <xdr:col>11</xdr:col>
      <xdr:colOff>846</xdr:colOff>
      <xdr:row>9</xdr:row>
      <xdr:rowOff>106680</xdr:rowOff>
    </xdr:to>
    <xdr:pic>
      <xdr:nvPicPr>
        <xdr:cNvPr id="4" name="Grafik 6">
          <a:extLst>
            <a:ext uri="{FF2B5EF4-FFF2-40B4-BE49-F238E27FC236}">
              <a16:creationId xmlns:a16="http://schemas.microsoft.com/office/drawing/2014/main" id="{9F546714-B163-4716-B8C2-9577A1E68C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653415</xdr:colOff>
      <xdr:row>10</xdr:row>
      <xdr:rowOff>1905</xdr:rowOff>
    </xdr:from>
    <xdr:ext cx="99906" cy="104775"/>
    <xdr:pic>
      <xdr:nvPicPr>
        <xdr:cNvPr id="35" name="Grafik 6">
          <a:extLst>
            <a:ext uri="{FF2B5EF4-FFF2-40B4-BE49-F238E27FC236}">
              <a16:creationId xmlns:a16="http://schemas.microsoft.com/office/drawing/2014/main" id="{FD306DBA-495E-4B0C-A42B-F87997EA41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11</xdr:row>
      <xdr:rowOff>1905</xdr:rowOff>
    </xdr:from>
    <xdr:ext cx="99906" cy="104775"/>
    <xdr:pic>
      <xdr:nvPicPr>
        <xdr:cNvPr id="36" name="Grafik 6">
          <a:extLst>
            <a:ext uri="{FF2B5EF4-FFF2-40B4-BE49-F238E27FC236}">
              <a16:creationId xmlns:a16="http://schemas.microsoft.com/office/drawing/2014/main" id="{71C6C500-C59B-48A2-B335-438431A965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12</xdr:row>
      <xdr:rowOff>1905</xdr:rowOff>
    </xdr:from>
    <xdr:ext cx="99906" cy="104775"/>
    <xdr:pic>
      <xdr:nvPicPr>
        <xdr:cNvPr id="37" name="Grafik 6">
          <a:extLst>
            <a:ext uri="{FF2B5EF4-FFF2-40B4-BE49-F238E27FC236}">
              <a16:creationId xmlns:a16="http://schemas.microsoft.com/office/drawing/2014/main" id="{27756CC3-3C3C-4572-9A9B-A411961A67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13</xdr:row>
      <xdr:rowOff>1905</xdr:rowOff>
    </xdr:from>
    <xdr:ext cx="99906" cy="104775"/>
    <xdr:pic>
      <xdr:nvPicPr>
        <xdr:cNvPr id="38" name="Grafik 6">
          <a:extLst>
            <a:ext uri="{FF2B5EF4-FFF2-40B4-BE49-F238E27FC236}">
              <a16:creationId xmlns:a16="http://schemas.microsoft.com/office/drawing/2014/main" id="{6A22D110-BDDD-4AC9-A3BF-77C1AD5728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14</xdr:row>
      <xdr:rowOff>1905</xdr:rowOff>
    </xdr:from>
    <xdr:ext cx="99906" cy="104775"/>
    <xdr:pic>
      <xdr:nvPicPr>
        <xdr:cNvPr id="39" name="Grafik 6">
          <a:extLst>
            <a:ext uri="{FF2B5EF4-FFF2-40B4-BE49-F238E27FC236}">
              <a16:creationId xmlns:a16="http://schemas.microsoft.com/office/drawing/2014/main" id="{2C20E2C6-CFA6-4D59-964E-4C050CF8D7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15</xdr:row>
      <xdr:rowOff>1905</xdr:rowOff>
    </xdr:from>
    <xdr:ext cx="99906" cy="104775"/>
    <xdr:pic>
      <xdr:nvPicPr>
        <xdr:cNvPr id="40" name="Grafik 6">
          <a:extLst>
            <a:ext uri="{FF2B5EF4-FFF2-40B4-BE49-F238E27FC236}">
              <a16:creationId xmlns:a16="http://schemas.microsoft.com/office/drawing/2014/main" id="{E741AC62-45F5-49A9-9498-F7CF1833CB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16</xdr:row>
      <xdr:rowOff>1905</xdr:rowOff>
    </xdr:from>
    <xdr:ext cx="99906" cy="104775"/>
    <xdr:pic>
      <xdr:nvPicPr>
        <xdr:cNvPr id="41" name="Grafik 6">
          <a:extLst>
            <a:ext uri="{FF2B5EF4-FFF2-40B4-BE49-F238E27FC236}">
              <a16:creationId xmlns:a16="http://schemas.microsoft.com/office/drawing/2014/main" id="{D6D3EE7A-B096-494C-AD9B-544E2CD6AF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17</xdr:row>
      <xdr:rowOff>1905</xdr:rowOff>
    </xdr:from>
    <xdr:ext cx="99906" cy="104775"/>
    <xdr:pic>
      <xdr:nvPicPr>
        <xdr:cNvPr id="42" name="Grafik 6">
          <a:extLst>
            <a:ext uri="{FF2B5EF4-FFF2-40B4-BE49-F238E27FC236}">
              <a16:creationId xmlns:a16="http://schemas.microsoft.com/office/drawing/2014/main" id="{4876C9FD-0E3B-4D99-8B2F-982878ED22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18</xdr:row>
      <xdr:rowOff>1905</xdr:rowOff>
    </xdr:from>
    <xdr:ext cx="99906" cy="104775"/>
    <xdr:pic>
      <xdr:nvPicPr>
        <xdr:cNvPr id="43" name="Grafik 6">
          <a:extLst>
            <a:ext uri="{FF2B5EF4-FFF2-40B4-BE49-F238E27FC236}">
              <a16:creationId xmlns:a16="http://schemas.microsoft.com/office/drawing/2014/main" id="{EE0C7709-05C6-41AF-94D6-1FF6776BB0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19</xdr:row>
      <xdr:rowOff>1905</xdr:rowOff>
    </xdr:from>
    <xdr:ext cx="99906" cy="104775"/>
    <xdr:pic>
      <xdr:nvPicPr>
        <xdr:cNvPr id="44" name="Grafik 6">
          <a:extLst>
            <a:ext uri="{FF2B5EF4-FFF2-40B4-BE49-F238E27FC236}">
              <a16:creationId xmlns:a16="http://schemas.microsoft.com/office/drawing/2014/main" id="{A9333704-6FED-4DB1-9EC5-5D192588EA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20</xdr:row>
      <xdr:rowOff>1905</xdr:rowOff>
    </xdr:from>
    <xdr:ext cx="99906" cy="104775"/>
    <xdr:pic>
      <xdr:nvPicPr>
        <xdr:cNvPr id="45" name="Grafik 6">
          <a:extLst>
            <a:ext uri="{FF2B5EF4-FFF2-40B4-BE49-F238E27FC236}">
              <a16:creationId xmlns:a16="http://schemas.microsoft.com/office/drawing/2014/main" id="{0DF5A7B0-83A2-4257-BB2F-6A1E9D2F14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653415</xdr:colOff>
      <xdr:row>21</xdr:row>
      <xdr:rowOff>1905</xdr:rowOff>
    </xdr:from>
    <xdr:ext cx="99906" cy="104775"/>
    <xdr:pic>
      <xdr:nvPicPr>
        <xdr:cNvPr id="46" name="Grafik 6">
          <a:extLst>
            <a:ext uri="{FF2B5EF4-FFF2-40B4-BE49-F238E27FC236}">
              <a16:creationId xmlns:a16="http://schemas.microsoft.com/office/drawing/2014/main" id="{4AE218CC-1908-4450-8831-B64B73811D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0915" y="2200275"/>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979343</xdr:colOff>
      <xdr:row>22</xdr:row>
      <xdr:rowOff>6062</xdr:rowOff>
    </xdr:from>
    <xdr:ext cx="99906" cy="104775"/>
    <xdr:pic>
      <xdr:nvPicPr>
        <xdr:cNvPr id="5" name="Grafik 6">
          <a:extLst>
            <a:ext uri="{FF2B5EF4-FFF2-40B4-BE49-F238E27FC236}">
              <a16:creationId xmlns:a16="http://schemas.microsoft.com/office/drawing/2014/main" id="{94124974-D94F-4820-BD27-3C82FCE1FD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03877" y="5205846"/>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977611</xdr:colOff>
      <xdr:row>25</xdr:row>
      <xdr:rowOff>5196</xdr:rowOff>
    </xdr:from>
    <xdr:ext cx="99906" cy="104775"/>
    <xdr:pic>
      <xdr:nvPicPr>
        <xdr:cNvPr id="6" name="Grafik 6">
          <a:extLst>
            <a:ext uri="{FF2B5EF4-FFF2-40B4-BE49-F238E27FC236}">
              <a16:creationId xmlns:a16="http://schemas.microsoft.com/office/drawing/2014/main" id="{DEFCAD95-58EB-43D0-A615-CEC7475C41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02145" y="5893378"/>
          <a:ext cx="9990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R9800"/>
  <sheetViews>
    <sheetView showGridLines="0" tabSelected="1" showRuler="0" zoomScaleNormal="100" zoomScaleSheetLayoutView="100" workbookViewId="0">
      <selection activeCell="D6" sqref="D6:E6"/>
    </sheetView>
  </sheetViews>
  <sheetFormatPr defaultColWidth="9.140625" defaultRowHeight="12.75" x14ac:dyDescent="0.2"/>
  <cols>
    <col min="1" max="1" width="0.85546875" style="6" customWidth="1"/>
    <col min="2" max="2" width="3.7109375" style="6" customWidth="1"/>
    <col min="3" max="3" width="20.7109375" style="6" customWidth="1"/>
    <col min="4" max="4" width="13.7109375" style="6" customWidth="1"/>
    <col min="5" max="5" width="9" style="6" customWidth="1"/>
    <col min="6" max="6" width="9.5703125" style="6" customWidth="1"/>
    <col min="7" max="7" width="8.7109375" style="6" customWidth="1"/>
    <col min="8" max="8" width="9.28515625" style="6" customWidth="1"/>
    <col min="9" max="9" width="9.42578125" style="6" customWidth="1"/>
    <col min="10" max="10" width="9.28515625" style="6" customWidth="1"/>
    <col min="11" max="11" width="7.85546875" style="6" bestFit="1" customWidth="1"/>
    <col min="12" max="12" width="15.28515625" style="6" customWidth="1"/>
    <col min="13" max="13" width="17.28515625" style="6" customWidth="1"/>
    <col min="14" max="15" width="8.28515625" style="6" hidden="1" customWidth="1"/>
    <col min="16" max="16" width="8.28515625" style="6" customWidth="1"/>
    <col min="17" max="16384" width="9.140625" style="6"/>
  </cols>
  <sheetData>
    <row r="1" spans="2:13" ht="6.95" customHeight="1" x14ac:dyDescent="0.2"/>
    <row r="2" spans="2:13" ht="15.95" customHeight="1" x14ac:dyDescent="0.2">
      <c r="B2" s="11" t="s">
        <v>700</v>
      </c>
      <c r="C2" s="11"/>
      <c r="D2" s="11"/>
    </row>
    <row r="3" spans="2:13" ht="15.95" customHeight="1" x14ac:dyDescent="0.2">
      <c r="B3" s="184" t="s">
        <v>312</v>
      </c>
      <c r="C3" s="129"/>
      <c r="D3" s="129"/>
    </row>
    <row r="4" spans="2:13" ht="11.25" customHeight="1" x14ac:dyDescent="0.2">
      <c r="B4" s="413"/>
      <c r="C4" s="413"/>
      <c r="D4" s="413"/>
      <c r="E4" s="414"/>
      <c r="F4" s="414"/>
      <c r="G4" s="414"/>
      <c r="H4" s="414"/>
    </row>
    <row r="5" spans="2:13" ht="11.25" customHeight="1" x14ac:dyDescent="0.2">
      <c r="B5" s="415"/>
      <c r="C5" s="415"/>
      <c r="D5" s="415"/>
      <c r="E5" s="415"/>
      <c r="F5" s="415"/>
      <c r="G5" s="415"/>
      <c r="H5" s="415"/>
      <c r="I5" s="130"/>
    </row>
    <row r="6" spans="2:13" ht="15" customHeight="1" x14ac:dyDescent="0.2">
      <c r="B6" s="419" t="s">
        <v>66</v>
      </c>
      <c r="C6" s="419"/>
      <c r="D6" s="503"/>
      <c r="E6" s="503"/>
      <c r="F6" s="131"/>
      <c r="G6" s="111"/>
      <c r="H6" s="131"/>
      <c r="I6" s="131"/>
      <c r="K6" s="216"/>
      <c r="L6" s="216"/>
      <c r="M6" s="372"/>
    </row>
    <row r="7" spans="2:13" ht="6.95" customHeight="1" x14ac:dyDescent="0.2">
      <c r="F7" s="132"/>
      <c r="G7" s="132"/>
      <c r="H7" s="132"/>
      <c r="I7" s="132"/>
    </row>
    <row r="8" spans="2:13" ht="15" customHeight="1" x14ac:dyDescent="0.2">
      <c r="B8" s="419" t="s">
        <v>82</v>
      </c>
      <c r="C8" s="419"/>
      <c r="D8" s="420" t="str">
        <f>IF($D$6="","",Datenquelle!B3)</f>
        <v/>
      </c>
      <c r="E8" s="421"/>
      <c r="F8" s="421"/>
      <c r="G8" s="421"/>
      <c r="H8" s="421"/>
      <c r="I8" s="421"/>
      <c r="J8" s="421"/>
      <c r="K8" s="421"/>
      <c r="L8" s="421"/>
      <c r="M8" s="422"/>
    </row>
    <row r="9" spans="2:13" ht="6.95" customHeight="1" x14ac:dyDescent="0.2">
      <c r="B9" s="132"/>
      <c r="C9" s="132"/>
      <c r="D9" s="132"/>
      <c r="E9" s="132"/>
      <c r="F9" s="132"/>
      <c r="G9" s="132"/>
      <c r="H9" s="132"/>
    </row>
    <row r="10" spans="2:13" ht="15" customHeight="1" x14ac:dyDescent="0.2">
      <c r="B10" s="419" t="s">
        <v>83</v>
      </c>
      <c r="C10" s="419"/>
      <c r="D10" s="420" t="str">
        <f>IF($D$6="","",Datenquelle!C3)</f>
        <v/>
      </c>
      <c r="E10" s="421"/>
      <c r="F10" s="421"/>
      <c r="G10" s="421"/>
      <c r="H10" s="421"/>
      <c r="I10" s="421"/>
      <c r="J10" s="421"/>
      <c r="K10" s="421"/>
      <c r="L10" s="421"/>
      <c r="M10" s="422"/>
    </row>
    <row r="11" spans="2:13" ht="6.95" customHeight="1" x14ac:dyDescent="0.2">
      <c r="B11" s="132"/>
      <c r="C11" s="132"/>
      <c r="D11" s="132"/>
      <c r="E11" s="132"/>
      <c r="F11" s="132"/>
      <c r="G11" s="132"/>
      <c r="H11" s="132"/>
    </row>
    <row r="12" spans="2:13" ht="15" customHeight="1" x14ac:dyDescent="0.2">
      <c r="B12" s="6" t="s">
        <v>701</v>
      </c>
      <c r="D12" s="503"/>
      <c r="E12" s="503"/>
      <c r="F12" s="132"/>
      <c r="I12" s="133" t="s">
        <v>71</v>
      </c>
      <c r="L12" s="511"/>
      <c r="M12" s="511"/>
    </row>
    <row r="13" spans="2:13" ht="6.95" customHeight="1" x14ac:dyDescent="0.2">
      <c r="F13" s="132"/>
      <c r="H13" s="134"/>
    </row>
    <row r="14" spans="2:13" ht="15" customHeight="1" x14ac:dyDescent="0.2">
      <c r="B14" s="6" t="s">
        <v>702</v>
      </c>
      <c r="C14" s="131"/>
      <c r="D14" s="503"/>
      <c r="E14" s="503"/>
      <c r="I14" s="135" t="s">
        <v>81</v>
      </c>
      <c r="L14" s="512" t="str">
        <f>IF($D$6="","",Datenquelle!F3)</f>
        <v/>
      </c>
      <c r="M14" s="512"/>
    </row>
    <row r="15" spans="2:13" ht="6.95" customHeight="1" x14ac:dyDescent="0.2">
      <c r="B15" s="132"/>
      <c r="E15" s="134"/>
      <c r="F15" s="132"/>
      <c r="J15" s="136"/>
      <c r="K15" s="136"/>
    </row>
    <row r="16" spans="2:13" ht="15" customHeight="1" x14ac:dyDescent="0.2">
      <c r="B16" s="63" t="s">
        <v>47</v>
      </c>
      <c r="C16" s="131"/>
      <c r="D16" s="504"/>
      <c r="E16" s="504"/>
      <c r="F16" s="359"/>
      <c r="I16" s="64" t="s">
        <v>78</v>
      </c>
      <c r="L16" s="513">
        <v>2024</v>
      </c>
      <c r="M16" s="513"/>
    </row>
    <row r="17" spans="2:17" ht="8.25" customHeight="1" x14ac:dyDescent="0.2">
      <c r="B17" s="64"/>
      <c r="C17" s="131"/>
      <c r="D17" s="137"/>
      <c r="E17" s="137"/>
      <c r="F17" s="137"/>
      <c r="I17" s="225"/>
      <c r="K17" s="225"/>
      <c r="L17" s="225"/>
      <c r="M17" s="225"/>
    </row>
    <row r="18" spans="2:17" ht="8.25" customHeight="1" x14ac:dyDescent="0.2">
      <c r="B18" s="64"/>
      <c r="C18" s="131"/>
      <c r="D18" s="137"/>
      <c r="E18" s="137"/>
      <c r="F18" s="137"/>
      <c r="I18" s="225"/>
      <c r="K18" s="225"/>
      <c r="L18" s="225"/>
      <c r="M18" s="225"/>
    </row>
    <row r="19" spans="2:17" ht="15" customHeight="1" x14ac:dyDescent="0.2">
      <c r="B19" s="505" t="s">
        <v>48</v>
      </c>
      <c r="C19" s="505"/>
      <c r="D19" s="505"/>
      <c r="E19" s="505"/>
      <c r="F19" s="507" t="s">
        <v>621</v>
      </c>
      <c r="G19" s="507"/>
      <c r="H19" s="507"/>
      <c r="I19" s="507"/>
      <c r="J19" s="507"/>
      <c r="K19" s="507"/>
      <c r="L19" s="507"/>
      <c r="M19" s="507"/>
      <c r="N19" s="111"/>
      <c r="O19" s="111"/>
    </row>
    <row r="20" spans="2:17" ht="15" customHeight="1" x14ac:dyDescent="0.2">
      <c r="B20" s="506" t="str">
        <f>IF($D$6="","",Datenquelle!E3)</f>
        <v/>
      </c>
      <c r="C20" s="506"/>
      <c r="D20" s="506"/>
      <c r="E20" s="506"/>
      <c r="F20" s="508"/>
      <c r="G20" s="509"/>
      <c r="H20" s="509"/>
      <c r="I20" s="509"/>
      <c r="J20" s="509"/>
      <c r="K20" s="509"/>
      <c r="L20" s="509"/>
      <c r="M20" s="510"/>
      <c r="N20" s="111"/>
      <c r="O20" s="111"/>
    </row>
    <row r="21" spans="2:17" ht="16.5" customHeight="1" x14ac:dyDescent="0.2">
      <c r="B21" s="64"/>
      <c r="C21" s="131"/>
      <c r="D21" s="137"/>
      <c r="E21" s="137"/>
      <c r="F21" s="137"/>
      <c r="I21" s="225"/>
      <c r="K21" s="225"/>
      <c r="L21" s="225"/>
      <c r="M21" s="225"/>
    </row>
    <row r="22" spans="2:17" ht="15" customHeight="1" x14ac:dyDescent="0.2">
      <c r="B22" s="457" t="s">
        <v>527</v>
      </c>
      <c r="C22" s="457"/>
      <c r="D22" s="457"/>
      <c r="E22" s="457"/>
      <c r="F22" s="458" t="s">
        <v>68</v>
      </c>
      <c r="G22" s="458"/>
      <c r="H22" s="458"/>
      <c r="I22" s="458"/>
      <c r="J22" s="458"/>
      <c r="K22" s="458"/>
      <c r="L22" s="458"/>
      <c r="M22" s="458"/>
    </row>
    <row r="23" spans="2:17" ht="15" customHeight="1" x14ac:dyDescent="0.2">
      <c r="B23" s="459" t="s">
        <v>528</v>
      </c>
      <c r="C23" s="459"/>
      <c r="D23" s="459"/>
      <c r="E23" s="459"/>
      <c r="F23" s="460"/>
      <c r="G23" s="461"/>
      <c r="H23" s="461"/>
      <c r="I23" s="461"/>
      <c r="J23" s="461"/>
      <c r="K23" s="461"/>
      <c r="L23" s="461"/>
      <c r="M23" s="462"/>
    </row>
    <row r="24" spans="2:17" ht="16.5" customHeight="1" thickBot="1" x14ac:dyDescent="0.25">
      <c r="B24" s="124"/>
      <c r="C24" s="131"/>
      <c r="D24" s="131"/>
      <c r="E24" s="11"/>
      <c r="F24" s="137"/>
      <c r="N24" s="111"/>
      <c r="O24" s="111"/>
    </row>
    <row r="25" spans="2:17" ht="12.75" customHeight="1" x14ac:dyDescent="0.2">
      <c r="B25" s="427" t="s">
        <v>102</v>
      </c>
      <c r="C25" s="439" t="s">
        <v>286</v>
      </c>
      <c r="D25" s="440"/>
      <c r="E25" s="423" t="s">
        <v>103</v>
      </c>
      <c r="F25" s="423" t="s">
        <v>104</v>
      </c>
      <c r="G25" s="423" t="s">
        <v>285</v>
      </c>
      <c r="H25" s="423" t="s">
        <v>105</v>
      </c>
      <c r="I25" s="423" t="s">
        <v>106</v>
      </c>
      <c r="J25" s="423" t="s">
        <v>107</v>
      </c>
      <c r="K25" s="434" t="s">
        <v>65</v>
      </c>
      <c r="L25" s="425" t="s">
        <v>242</v>
      </c>
      <c r="M25" s="426"/>
      <c r="N25" s="111"/>
      <c r="O25" s="111"/>
    </row>
    <row r="26" spans="2:17" ht="50.25" thickBot="1" x14ac:dyDescent="0.25">
      <c r="B26" s="428"/>
      <c r="C26" s="441"/>
      <c r="D26" s="442"/>
      <c r="E26" s="424"/>
      <c r="F26" s="424"/>
      <c r="G26" s="424"/>
      <c r="H26" s="424"/>
      <c r="I26" s="424"/>
      <c r="J26" s="424"/>
      <c r="K26" s="435"/>
      <c r="L26" s="125" t="s">
        <v>297</v>
      </c>
      <c r="M26" s="126" t="s">
        <v>453</v>
      </c>
      <c r="N26" s="111"/>
      <c r="O26" s="111"/>
    </row>
    <row r="27" spans="2:17" ht="21.75" customHeight="1" x14ac:dyDescent="0.2">
      <c r="B27" s="428"/>
      <c r="C27" s="485" t="s">
        <v>293</v>
      </c>
      <c r="D27" s="486"/>
      <c r="E27" s="138"/>
      <c r="F27" s="138"/>
      <c r="G27" s="138"/>
      <c r="H27" s="138"/>
      <c r="I27" s="138"/>
      <c r="J27" s="138"/>
      <c r="K27" s="289" t="str">
        <f>IF(AND(E27="",F27="",G27="",H27="",I27="",J27=""),"",SUM(E27:J27))</f>
        <v/>
      </c>
      <c r="L27" s="288"/>
      <c r="M27" s="363"/>
      <c r="N27" s="111">
        <f t="shared" ref="N27:N34" si="0">IF(K27="",0,IF(M27="",K27,K27-M27))</f>
        <v>0</v>
      </c>
      <c r="O27" s="111">
        <f>IF(K27="",0,IF(L27="",K27,K27-L27))</f>
        <v>0</v>
      </c>
    </row>
    <row r="28" spans="2:17" ht="24.95" customHeight="1" x14ac:dyDescent="0.2">
      <c r="B28" s="428"/>
      <c r="C28" s="481" t="s">
        <v>706</v>
      </c>
      <c r="D28" s="482"/>
      <c r="E28" s="288"/>
      <c r="F28" s="288"/>
      <c r="G28" s="288"/>
      <c r="H28" s="288"/>
      <c r="I28" s="288"/>
      <c r="J28" s="288"/>
      <c r="K28" s="140" t="str">
        <f>IF(AND(E28="",F28="",G28="",H28="",I28="",J28=""),"",SUM(E28:J28))</f>
        <v/>
      </c>
      <c r="L28" s="288"/>
      <c r="M28" s="364"/>
      <c r="N28" s="111">
        <f t="shared" si="0"/>
        <v>0</v>
      </c>
      <c r="O28" s="111">
        <f t="shared" ref="O28:O30" si="1">IF(K28="",0,IF(L28="",K28,K28-L28))</f>
        <v>0</v>
      </c>
    </row>
    <row r="29" spans="2:17" ht="24.95" customHeight="1" x14ac:dyDescent="0.2">
      <c r="B29" s="428"/>
      <c r="C29" s="481" t="s">
        <v>674</v>
      </c>
      <c r="D29" s="482"/>
      <c r="E29" s="288"/>
      <c r="F29" s="288"/>
      <c r="G29" s="288"/>
      <c r="H29" s="288"/>
      <c r="I29" s="288"/>
      <c r="J29" s="288"/>
      <c r="K29" s="140" t="str">
        <f>IF(AND(E29="",F29="",G29="",H29="",I29="",J29=""),"",SUM(E29:J29))</f>
        <v/>
      </c>
      <c r="L29" s="288"/>
      <c r="M29" s="364"/>
      <c r="N29" s="111">
        <f t="shared" si="0"/>
        <v>0</v>
      </c>
      <c r="O29" s="111">
        <f t="shared" si="1"/>
        <v>0</v>
      </c>
    </row>
    <row r="30" spans="2:17" ht="21.75" customHeight="1" x14ac:dyDescent="0.2">
      <c r="B30" s="428"/>
      <c r="C30" s="487" t="s">
        <v>294</v>
      </c>
      <c r="D30" s="488"/>
      <c r="E30" s="139"/>
      <c r="F30" s="139"/>
      <c r="G30" s="139"/>
      <c r="H30" s="139"/>
      <c r="I30" s="139"/>
      <c r="J30" s="139"/>
      <c r="K30" s="140" t="str">
        <f>IF(AND(E30="",F30="",G30="",H30="",I30="",J30=""),"",SUM(E30:J30))</f>
        <v/>
      </c>
      <c r="L30" s="288"/>
      <c r="M30" s="364"/>
      <c r="N30" s="111">
        <f t="shared" si="0"/>
        <v>0</v>
      </c>
      <c r="O30" s="111">
        <f t="shared" si="1"/>
        <v>0</v>
      </c>
    </row>
    <row r="31" spans="2:17" ht="21.75" customHeight="1" x14ac:dyDescent="0.2">
      <c r="B31" s="428"/>
      <c r="C31" s="436" t="s">
        <v>295</v>
      </c>
      <c r="D31" s="437"/>
      <c r="E31" s="437"/>
      <c r="F31" s="437"/>
      <c r="G31" s="437"/>
      <c r="H31" s="437"/>
      <c r="I31" s="437"/>
      <c r="J31" s="438"/>
      <c r="K31" s="139"/>
      <c r="L31" s="288"/>
      <c r="M31" s="364"/>
      <c r="N31" s="111">
        <f t="shared" si="0"/>
        <v>0</v>
      </c>
      <c r="O31" s="111">
        <f t="shared" ref="O31:O34" si="2">IF(K31="",0,IF(L31="",K31,K31-L31))</f>
        <v>0</v>
      </c>
    </row>
    <row r="32" spans="2:17" ht="24.95" customHeight="1" x14ac:dyDescent="0.2">
      <c r="B32" s="428"/>
      <c r="C32" s="481" t="s">
        <v>707</v>
      </c>
      <c r="D32" s="483"/>
      <c r="E32" s="483"/>
      <c r="F32" s="483"/>
      <c r="G32" s="483"/>
      <c r="H32" s="483"/>
      <c r="I32" s="483"/>
      <c r="J32" s="484"/>
      <c r="K32" s="139"/>
      <c r="L32" s="288"/>
      <c r="M32" s="364"/>
      <c r="N32" s="111">
        <f t="shared" si="0"/>
        <v>0</v>
      </c>
      <c r="O32" s="111">
        <f t="shared" si="2"/>
        <v>0</v>
      </c>
      <c r="Q32" s="201"/>
    </row>
    <row r="33" spans="2:17" ht="24.95" customHeight="1" x14ac:dyDescent="0.2">
      <c r="B33" s="428"/>
      <c r="C33" s="481" t="s">
        <v>675</v>
      </c>
      <c r="D33" s="483"/>
      <c r="E33" s="483"/>
      <c r="F33" s="483"/>
      <c r="G33" s="483"/>
      <c r="H33" s="483"/>
      <c r="I33" s="483"/>
      <c r="J33" s="484"/>
      <c r="K33" s="139"/>
      <c r="L33" s="288"/>
      <c r="M33" s="364"/>
      <c r="N33" s="111">
        <f t="shared" si="0"/>
        <v>0</v>
      </c>
      <c r="O33" s="111">
        <f t="shared" si="2"/>
        <v>0</v>
      </c>
    </row>
    <row r="34" spans="2:17" ht="21.75" customHeight="1" x14ac:dyDescent="0.2">
      <c r="B34" s="428"/>
      <c r="C34" s="436" t="s">
        <v>296</v>
      </c>
      <c r="D34" s="437"/>
      <c r="E34" s="437"/>
      <c r="F34" s="437"/>
      <c r="G34" s="437"/>
      <c r="H34" s="437"/>
      <c r="I34" s="437"/>
      <c r="J34" s="438"/>
      <c r="K34" s="139"/>
      <c r="L34" s="288"/>
      <c r="M34" s="365"/>
      <c r="N34" s="111">
        <f t="shared" si="0"/>
        <v>0</v>
      </c>
      <c r="O34" s="111">
        <f t="shared" si="2"/>
        <v>0</v>
      </c>
    </row>
    <row r="35" spans="2:17" ht="21.75" customHeight="1" x14ac:dyDescent="0.2">
      <c r="B35" s="428"/>
      <c r="C35" s="416" t="s">
        <v>132</v>
      </c>
      <c r="D35" s="417"/>
      <c r="E35" s="417"/>
      <c r="F35" s="417"/>
      <c r="G35" s="417"/>
      <c r="H35" s="417"/>
      <c r="I35" s="417"/>
      <c r="J35" s="418"/>
      <c r="K35" s="140" t="str">
        <f>IF(AND(K27="",K30="",K31="",K34=""),"",(SUM(K27,K30,K31,K34)))</f>
        <v/>
      </c>
      <c r="L35" s="140" t="str">
        <f>IF(AND(L27="",L30="",L31="",L34=""),"",SUM(L27+L30+L31+L34))</f>
        <v/>
      </c>
      <c r="M35" s="142" t="str">
        <f>IF(AND(M27="",M30="",M31="",M34=""),"",SUM(M27+M30+M31+M34))</f>
        <v/>
      </c>
      <c r="N35" s="111"/>
      <c r="O35" s="111"/>
    </row>
    <row r="36" spans="2:17" ht="12" customHeight="1" x14ac:dyDescent="0.2">
      <c r="B36" s="428"/>
      <c r="C36" s="143"/>
      <c r="D36" s="144"/>
      <c r="E36" s="145"/>
      <c r="F36" s="145"/>
      <c r="G36" s="145"/>
      <c r="H36" s="145"/>
      <c r="I36" s="145"/>
      <c r="J36" s="146"/>
      <c r="K36" s="111"/>
      <c r="L36" s="145"/>
      <c r="M36" s="146"/>
      <c r="N36" s="111"/>
      <c r="O36" s="111"/>
    </row>
    <row r="37" spans="2:17" ht="12" customHeight="1" x14ac:dyDescent="0.2">
      <c r="B37" s="428"/>
      <c r="C37" s="443" t="s">
        <v>131</v>
      </c>
      <c r="D37" s="444"/>
      <c r="E37" s="447" t="s">
        <v>495</v>
      </c>
      <c r="F37" s="447" t="s">
        <v>298</v>
      </c>
      <c r="G37" s="447" t="s">
        <v>496</v>
      </c>
      <c r="H37" s="447" t="s">
        <v>299</v>
      </c>
      <c r="I37" s="449" t="s">
        <v>108</v>
      </c>
      <c r="J37" s="147"/>
      <c r="K37" s="469" t="s">
        <v>65</v>
      </c>
      <c r="L37" s="471" t="s">
        <v>242</v>
      </c>
      <c r="M37" s="472"/>
      <c r="N37" s="111"/>
      <c r="O37" s="111"/>
    </row>
    <row r="38" spans="2:17" ht="51" customHeight="1" x14ac:dyDescent="0.2">
      <c r="B38" s="428"/>
      <c r="C38" s="445"/>
      <c r="D38" s="446"/>
      <c r="E38" s="448"/>
      <c r="F38" s="448"/>
      <c r="G38" s="448"/>
      <c r="H38" s="448"/>
      <c r="I38" s="450"/>
      <c r="J38" s="147"/>
      <c r="K38" s="489"/>
      <c r="L38" s="127" t="s">
        <v>297</v>
      </c>
      <c r="M38" s="128" t="s">
        <v>453</v>
      </c>
      <c r="N38" s="111"/>
      <c r="O38" s="111"/>
    </row>
    <row r="39" spans="2:17" ht="21.75" customHeight="1" x14ac:dyDescent="0.2">
      <c r="B39" s="428"/>
      <c r="C39" s="148" t="s">
        <v>109</v>
      </c>
      <c r="D39" s="149"/>
      <c r="E39" s="139"/>
      <c r="F39" s="139"/>
      <c r="G39" s="139"/>
      <c r="H39" s="139"/>
      <c r="I39" s="139"/>
      <c r="J39" s="147"/>
      <c r="K39" s="151" t="str">
        <f>IF(AND(E39="",F39="",G39="",H39="",I39="")=TRUE,"",SUM(E39:I39))</f>
        <v/>
      </c>
      <c r="L39" s="152"/>
      <c r="M39" s="141"/>
      <c r="N39" s="111">
        <f>IF(K39="",0,IF(M39="",K39,K39-M39))</f>
        <v>0</v>
      </c>
      <c r="O39" s="111">
        <f>IF(K39="",0,IF(L39="",K39,K39-L39))</f>
        <v>0</v>
      </c>
    </row>
    <row r="40" spans="2:17" ht="21.75" customHeight="1" x14ac:dyDescent="0.2">
      <c r="B40" s="428"/>
      <c r="C40" s="148" t="s">
        <v>110</v>
      </c>
      <c r="D40" s="149"/>
      <c r="E40" s="139"/>
      <c r="F40" s="139"/>
      <c r="G40" s="139"/>
      <c r="H40" s="139"/>
      <c r="I40" s="139"/>
      <c r="J40" s="111"/>
      <c r="K40" s="151" t="str">
        <f>IF(AND(E40="",F40="",G40="",H40="",I40="")=TRUE,"",SUM(E40:I40))</f>
        <v/>
      </c>
      <c r="L40" s="150"/>
      <c r="M40" s="141"/>
      <c r="N40" s="111">
        <f>IF(K40="",0,IF(M40="",K40,K40-M40))</f>
        <v>0</v>
      </c>
      <c r="O40" s="111">
        <f>IF(K40="",0,IF(L40="",K40,K40-L40))</f>
        <v>0</v>
      </c>
    </row>
    <row r="41" spans="2:17" ht="21.75" customHeight="1" x14ac:dyDescent="0.2">
      <c r="B41" s="428"/>
      <c r="C41" s="416" t="s">
        <v>130</v>
      </c>
      <c r="D41" s="418"/>
      <c r="E41" s="140" t="str">
        <f>IF(AND(E39="",E40=""),"",SUM(E39:E40))</f>
        <v/>
      </c>
      <c r="F41" s="140" t="str">
        <f t="shared" ref="F41:I41" si="3">IF(AND(F39="",F40=""),"",SUM(F39:F40))</f>
        <v/>
      </c>
      <c r="G41" s="140" t="str">
        <f t="shared" si="3"/>
        <v/>
      </c>
      <c r="H41" s="140" t="str">
        <f t="shared" si="3"/>
        <v/>
      </c>
      <c r="I41" s="140" t="str">
        <f t="shared" si="3"/>
        <v/>
      </c>
      <c r="J41" s="111"/>
      <c r="K41" s="140" t="str">
        <f>IF(AND(E41="",F41="",G41="",H41="",I41="")=TRUE,"",SUM(E41:I41))</f>
        <v/>
      </c>
      <c r="L41" s="140" t="str">
        <f>IF(AND(L39="",L40="")=TRUE,"",SUM(L39:L40))</f>
        <v/>
      </c>
      <c r="M41" s="142" t="str">
        <f>IF(AND(M39="",M40="")=TRUE,"",SUM(M39:M40))</f>
        <v/>
      </c>
      <c r="N41" s="111"/>
      <c r="O41" s="111"/>
    </row>
    <row r="42" spans="2:17" ht="18.75" customHeight="1" x14ac:dyDescent="0.2">
      <c r="B42" s="428"/>
      <c r="C42" s="181"/>
      <c r="D42" s="111"/>
      <c r="E42" s="111"/>
      <c r="F42" s="111"/>
      <c r="G42" s="111"/>
      <c r="H42" s="111"/>
      <c r="I42" s="111"/>
      <c r="J42" s="111"/>
      <c r="K42" s="111"/>
      <c r="L42" s="145"/>
      <c r="M42" s="146"/>
      <c r="N42" s="111"/>
      <c r="O42" s="111"/>
    </row>
    <row r="43" spans="2:17" ht="21.75" customHeight="1" x14ac:dyDescent="0.2">
      <c r="B43" s="428"/>
      <c r="C43" s="451" t="s">
        <v>133</v>
      </c>
      <c r="D43" s="452"/>
      <c r="E43" s="452"/>
      <c r="F43" s="452"/>
      <c r="G43" s="452"/>
      <c r="H43" s="452"/>
      <c r="I43" s="452"/>
      <c r="J43" s="453"/>
      <c r="K43" s="140" t="str">
        <f>IF(AND(K35="",K41="")=TRUE,"",IF(K35="",K41,IF(K41="",K35,K41+K35)))</f>
        <v/>
      </c>
      <c r="L43" s="140" t="str">
        <f>IF(AND(L35="",L41=""),"",IF(L35="",L41,IF(L41="",L35,L41+L35)))</f>
        <v/>
      </c>
      <c r="M43" s="142" t="str">
        <f>IF(AND(M35="",M41=""),"",IF(M35="",M41,IF(M41="",M35,M41+M35)))</f>
        <v/>
      </c>
      <c r="N43" s="111"/>
      <c r="O43" s="111"/>
    </row>
    <row r="44" spans="2:17" ht="14.25" x14ac:dyDescent="0.2">
      <c r="B44" s="428"/>
      <c r="C44" s="153"/>
      <c r="D44" s="145"/>
      <c r="E44" s="145"/>
      <c r="F44" s="145"/>
      <c r="G44" s="145"/>
      <c r="H44" s="145"/>
      <c r="I44" s="145"/>
      <c r="J44" s="154"/>
      <c r="K44" s="111"/>
      <c r="L44" s="111"/>
      <c r="M44" s="145"/>
      <c r="N44" s="111"/>
      <c r="O44" s="111"/>
      <c r="Q44" s="201"/>
    </row>
    <row r="45" spans="2:17" ht="12" customHeight="1" x14ac:dyDescent="0.2">
      <c r="B45" s="428"/>
      <c r="C45" s="492" t="s">
        <v>326</v>
      </c>
      <c r="D45" s="493"/>
      <c r="E45" s="493"/>
      <c r="F45" s="493"/>
      <c r="G45" s="493"/>
      <c r="H45" s="493"/>
      <c r="I45" s="493"/>
      <c r="J45" s="494"/>
      <c r="K45" s="501" t="s">
        <v>65</v>
      </c>
      <c r="L45" s="490" t="s">
        <v>242</v>
      </c>
      <c r="M45" s="491"/>
      <c r="N45" s="111"/>
      <c r="O45" s="111"/>
      <c r="Q45" s="201"/>
    </row>
    <row r="46" spans="2:17" ht="54" customHeight="1" x14ac:dyDescent="0.2">
      <c r="B46" s="428"/>
      <c r="C46" s="495"/>
      <c r="D46" s="496"/>
      <c r="E46" s="496"/>
      <c r="F46" s="496"/>
      <c r="G46" s="496"/>
      <c r="H46" s="496"/>
      <c r="I46" s="496"/>
      <c r="J46" s="497"/>
      <c r="K46" s="502"/>
      <c r="L46" s="193" t="s">
        <v>327</v>
      </c>
      <c r="M46" s="194" t="s">
        <v>454</v>
      </c>
      <c r="N46" s="111"/>
      <c r="O46" s="111"/>
      <c r="Q46" s="201"/>
    </row>
    <row r="47" spans="2:17" ht="21.75" customHeight="1" x14ac:dyDescent="0.2">
      <c r="B47" s="428"/>
      <c r="C47" s="473" t="s">
        <v>323</v>
      </c>
      <c r="D47" s="474"/>
      <c r="E47" s="474"/>
      <c r="F47" s="474"/>
      <c r="G47" s="474"/>
      <c r="H47" s="474"/>
      <c r="I47" s="474"/>
      <c r="J47" s="475"/>
      <c r="K47" s="151" t="str">
        <f>IF(AND(L47="",M47="")=TRUE,"",SUM(L47:M47))</f>
        <v/>
      </c>
      <c r="L47" s="195"/>
      <c r="M47" s="196"/>
      <c r="N47" s="111"/>
      <c r="O47" s="111"/>
      <c r="Q47" s="201"/>
    </row>
    <row r="48" spans="2:17" ht="21.75" customHeight="1" x14ac:dyDescent="0.2">
      <c r="B48" s="428"/>
      <c r="C48" s="473" t="s">
        <v>324</v>
      </c>
      <c r="D48" s="474"/>
      <c r="E48" s="474"/>
      <c r="F48" s="474"/>
      <c r="G48" s="474"/>
      <c r="H48" s="474"/>
      <c r="I48" s="474"/>
      <c r="J48" s="475"/>
      <c r="K48" s="151" t="str">
        <f>IF(AND(L48="",M48="")=TRUE,"",SUM(L48:M48))</f>
        <v/>
      </c>
      <c r="L48" s="197"/>
      <c r="M48" s="198"/>
      <c r="N48" s="111"/>
      <c r="O48" s="111"/>
      <c r="Q48" s="201"/>
    </row>
    <row r="49" spans="1:17" ht="21.75" customHeight="1" x14ac:dyDescent="0.2">
      <c r="B49" s="428"/>
      <c r="C49" s="498" t="s">
        <v>325</v>
      </c>
      <c r="D49" s="499"/>
      <c r="E49" s="499"/>
      <c r="F49" s="499"/>
      <c r="G49" s="499"/>
      <c r="H49" s="499"/>
      <c r="I49" s="499"/>
      <c r="J49" s="500"/>
      <c r="K49" s="192" t="str">
        <f>IF(AND(K47="",K48="")=TRUE,"",SUM(K47:K48))</f>
        <v/>
      </c>
      <c r="L49" s="140" t="str">
        <f t="shared" ref="L49:M49" si="4">IF(AND(L47="",L48="")=TRUE,"",SUM(L47:L48))</f>
        <v/>
      </c>
      <c r="M49" s="142" t="str">
        <f t="shared" si="4"/>
        <v/>
      </c>
      <c r="N49" s="111"/>
      <c r="O49" s="111"/>
    </row>
    <row r="50" spans="1:17" ht="12.75" customHeight="1" x14ac:dyDescent="0.2">
      <c r="B50" s="428"/>
      <c r="C50" s="191"/>
      <c r="D50" s="146"/>
      <c r="E50" s="146"/>
      <c r="F50" s="146"/>
      <c r="G50" s="146"/>
      <c r="H50" s="146"/>
      <c r="I50" s="146"/>
      <c r="J50" s="111"/>
      <c r="K50" s="111"/>
      <c r="L50" s="145"/>
      <c r="M50" s="145"/>
      <c r="N50" s="111"/>
      <c r="O50" s="111"/>
      <c r="Q50" s="201"/>
    </row>
    <row r="51" spans="1:17" ht="12" customHeight="1" x14ac:dyDescent="0.2">
      <c r="B51" s="428"/>
      <c r="C51" s="443" t="s">
        <v>708</v>
      </c>
      <c r="D51" s="464"/>
      <c r="E51" s="464"/>
      <c r="F51" s="464"/>
      <c r="G51" s="464"/>
      <c r="H51" s="464"/>
      <c r="I51" s="464"/>
      <c r="J51" s="465"/>
      <c r="K51" s="469" t="s">
        <v>65</v>
      </c>
      <c r="L51" s="471" t="s">
        <v>242</v>
      </c>
      <c r="M51" s="472"/>
    </row>
    <row r="52" spans="1:17" s="111" customFormat="1" ht="66" customHeight="1" x14ac:dyDescent="0.2">
      <c r="B52" s="428"/>
      <c r="C52" s="466"/>
      <c r="D52" s="467"/>
      <c r="E52" s="467"/>
      <c r="F52" s="467"/>
      <c r="G52" s="467"/>
      <c r="H52" s="467"/>
      <c r="I52" s="467"/>
      <c r="J52" s="468"/>
      <c r="K52" s="470"/>
      <c r="L52" s="127" t="s">
        <v>297</v>
      </c>
      <c r="M52" s="128" t="s">
        <v>453</v>
      </c>
    </row>
    <row r="53" spans="1:17" ht="21.75" customHeight="1" x14ac:dyDescent="0.2">
      <c r="B53" s="428"/>
      <c r="C53" s="454" t="s">
        <v>625</v>
      </c>
      <c r="D53" s="455"/>
      <c r="E53" s="455"/>
      <c r="F53" s="455"/>
      <c r="G53" s="455"/>
      <c r="H53" s="455"/>
      <c r="I53" s="455"/>
      <c r="J53" s="456"/>
      <c r="K53" s="151" t="str">
        <f>IF(AND(L53="",M53="")=TRUE,"",SUM(L53:M53))</f>
        <v/>
      </c>
      <c r="L53" s="195"/>
      <c r="M53" s="196"/>
    </row>
    <row r="54" spans="1:17" ht="21.75" customHeight="1" x14ac:dyDescent="0.2">
      <c r="B54" s="428"/>
      <c r="C54" s="454" t="s">
        <v>623</v>
      </c>
      <c r="D54" s="455"/>
      <c r="E54" s="455"/>
      <c r="F54" s="455"/>
      <c r="G54" s="455"/>
      <c r="H54" s="455"/>
      <c r="I54" s="455"/>
      <c r="J54" s="456"/>
      <c r="K54" s="151" t="str">
        <f t="shared" ref="K54:K58" si="5">IF(AND(L54="",M54="")=TRUE,"",SUM(L54:M54))</f>
        <v/>
      </c>
      <c r="L54" s="195"/>
      <c r="M54" s="196"/>
      <c r="Q54" s="201"/>
    </row>
    <row r="55" spans="1:17" ht="21.75" customHeight="1" x14ac:dyDescent="0.2">
      <c r="B55" s="428"/>
      <c r="C55" s="454" t="s">
        <v>626</v>
      </c>
      <c r="D55" s="455"/>
      <c r="E55" s="455"/>
      <c r="F55" s="455"/>
      <c r="G55" s="455"/>
      <c r="H55" s="455"/>
      <c r="I55" s="455"/>
      <c r="J55" s="456"/>
      <c r="K55" s="151" t="str">
        <f t="shared" si="5"/>
        <v/>
      </c>
      <c r="L55" s="197"/>
      <c r="M55" s="198"/>
      <c r="N55" s="160"/>
    </row>
    <row r="56" spans="1:17" ht="21.75" customHeight="1" x14ac:dyDescent="0.2">
      <c r="B56" s="428"/>
      <c r="C56" s="454" t="s">
        <v>624</v>
      </c>
      <c r="D56" s="455"/>
      <c r="E56" s="455"/>
      <c r="F56" s="455"/>
      <c r="G56" s="455"/>
      <c r="H56" s="455"/>
      <c r="I56" s="455"/>
      <c r="J56" s="456"/>
      <c r="K56" s="151" t="str">
        <f t="shared" si="5"/>
        <v/>
      </c>
      <c r="L56" s="197"/>
      <c r="M56" s="198"/>
      <c r="N56" s="160"/>
    </row>
    <row r="57" spans="1:17" ht="21.75" customHeight="1" x14ac:dyDescent="0.2">
      <c r="B57" s="428"/>
      <c r="C57" s="473" t="s">
        <v>627</v>
      </c>
      <c r="D57" s="474"/>
      <c r="E57" s="474"/>
      <c r="F57" s="474"/>
      <c r="G57" s="474"/>
      <c r="H57" s="474"/>
      <c r="I57" s="474"/>
      <c r="J57" s="475"/>
      <c r="K57" s="151" t="str">
        <f t="shared" si="5"/>
        <v/>
      </c>
      <c r="L57" s="197"/>
      <c r="M57" s="198"/>
      <c r="N57" s="160"/>
    </row>
    <row r="58" spans="1:17" ht="21.75" customHeight="1" x14ac:dyDescent="0.2">
      <c r="A58" s="111"/>
      <c r="B58" s="428"/>
      <c r="C58" s="473" t="s">
        <v>628</v>
      </c>
      <c r="D58" s="474"/>
      <c r="E58" s="474"/>
      <c r="F58" s="474"/>
      <c r="G58" s="474"/>
      <c r="H58" s="474"/>
      <c r="I58" s="474"/>
      <c r="J58" s="475"/>
      <c r="K58" s="140" t="str">
        <f t="shared" si="5"/>
        <v/>
      </c>
      <c r="L58" s="197"/>
      <c r="M58" s="198"/>
      <c r="N58" s="164"/>
    </row>
    <row r="59" spans="1:17" ht="12" customHeight="1" x14ac:dyDescent="0.2">
      <c r="B59" s="428"/>
      <c r="C59" s="153"/>
      <c r="D59" s="145"/>
      <c r="E59" s="145"/>
      <c r="F59" s="145"/>
      <c r="G59" s="145"/>
      <c r="H59" s="145"/>
      <c r="I59" s="145"/>
      <c r="J59" s="145"/>
      <c r="K59" s="111" t="str">
        <f>IF(AND(L59="",M59="")=TRUE,"",SUM(L59:M59))</f>
        <v/>
      </c>
      <c r="L59" s="145"/>
      <c r="M59" s="145"/>
      <c r="N59" s="165"/>
      <c r="Q59" s="201"/>
    </row>
    <row r="60" spans="1:17" ht="21.75" customHeight="1" thickBot="1" x14ac:dyDescent="0.25">
      <c r="B60" s="429"/>
      <c r="C60" s="410" t="s">
        <v>111</v>
      </c>
      <c r="D60" s="411"/>
      <c r="E60" s="411"/>
      <c r="F60" s="411"/>
      <c r="G60" s="411"/>
      <c r="H60" s="411"/>
      <c r="I60" s="411"/>
      <c r="J60" s="412"/>
      <c r="K60" s="155" t="str">
        <f>IF(AND(K43="",K49="",K53="",K54="",K55="",K56="",K57="",K58="")=TRUE,"",SUM(IF(K43="",0,K43),IF(K49="",0,K49),IF(K53="",0,K53),IF(K54="",0,K54),IF(K55="",0,K55),IF(K56="",0,K56),IF(K57="",0,K57),IF(K58="",0,K58)))</f>
        <v/>
      </c>
      <c r="L60" s="155" t="str">
        <f>IF(AND(L43="",L49="",L53="",L54="",L55="",L56="",L57="",L58="")=TRUE,"",SUM(IF(L43="",0,L43),IF(L49="",0,L49),IF(L53="",0,L53),IF(L54="",0,L54),IF(L55="",0,L55),IF(L56="",0,L56),IF(L57="",0,L57),IF(L58="",0,L58)))</f>
        <v/>
      </c>
      <c r="M60" s="156" t="str">
        <f>IF(AND(M43="",M49="",M53="",M54="",M55="",M56="",M57="",M58="")=TRUE,"",SUM(IF(M43="",0,M43),IF(M49="",0,M49),IF(M53="",0,M53),IF(M54="",0,M54),IF(M55="",0,M55),IF(M56="",0,M56),IF(M57="",0,M57),IF(M58="",0,M58)))</f>
        <v/>
      </c>
      <c r="N60" s="165"/>
    </row>
    <row r="61" spans="1:17" ht="12" customHeight="1" thickBot="1" x14ac:dyDescent="0.25">
      <c r="B61" s="293"/>
      <c r="C61" s="294"/>
      <c r="D61" s="294"/>
      <c r="E61" s="294"/>
      <c r="F61" s="294"/>
      <c r="G61" s="294"/>
      <c r="H61" s="294"/>
      <c r="I61" s="294"/>
      <c r="J61" s="294"/>
      <c r="K61" s="295"/>
      <c r="L61" s="145"/>
      <c r="M61" s="145"/>
      <c r="N61" s="165"/>
    </row>
    <row r="62" spans="1:17" ht="39.950000000000003" customHeight="1" thickBot="1" x14ac:dyDescent="0.25">
      <c r="A62" s="325"/>
      <c r="B62" s="478" t="s">
        <v>668</v>
      </c>
      <c r="C62" s="479"/>
      <c r="D62" s="479"/>
      <c r="E62" s="479"/>
      <c r="F62" s="479"/>
      <c r="G62" s="479"/>
      <c r="H62" s="479"/>
      <c r="I62" s="479"/>
      <c r="J62" s="479"/>
      <c r="K62" s="480"/>
      <c r="L62" s="476"/>
      <c r="M62" s="477"/>
      <c r="N62" s="165"/>
    </row>
    <row r="63" spans="1:17" ht="39.950000000000003" customHeight="1" thickBot="1" x14ac:dyDescent="0.25">
      <c r="A63" s="325"/>
      <c r="B63" s="478" t="s">
        <v>669</v>
      </c>
      <c r="C63" s="479"/>
      <c r="D63" s="479"/>
      <c r="E63" s="479"/>
      <c r="F63" s="479"/>
      <c r="G63" s="479"/>
      <c r="H63" s="479"/>
      <c r="I63" s="479"/>
      <c r="J63" s="479"/>
      <c r="K63" s="480"/>
      <c r="L63" s="476"/>
      <c r="M63" s="477"/>
    </row>
    <row r="64" spans="1:17" ht="13.5" customHeight="1" x14ac:dyDescent="0.2">
      <c r="A64" s="296"/>
      <c r="B64" s="297"/>
      <c r="C64" s="297"/>
      <c r="D64" s="297"/>
      <c r="E64" s="297"/>
      <c r="F64" s="297"/>
      <c r="G64" s="297"/>
      <c r="H64" s="297"/>
      <c r="I64" s="297"/>
    </row>
    <row r="65" spans="2:18" ht="165.75" customHeight="1" x14ac:dyDescent="0.2">
      <c r="B65" s="463" t="s">
        <v>705</v>
      </c>
      <c r="C65" s="463"/>
      <c r="D65" s="463"/>
      <c r="E65" s="463"/>
      <c r="F65" s="463"/>
      <c r="G65" s="463"/>
      <c r="H65" s="463"/>
      <c r="I65" s="463"/>
      <c r="J65" s="463"/>
      <c r="K65" s="463"/>
      <c r="L65" s="463"/>
      <c r="M65" s="463"/>
    </row>
    <row r="66" spans="2:18" x14ac:dyDescent="0.2">
      <c r="B66" s="157" t="s">
        <v>92</v>
      </c>
      <c r="C66" s="157"/>
      <c r="D66" s="157"/>
      <c r="E66" s="2"/>
      <c r="F66" s="2"/>
      <c r="G66" s="2"/>
      <c r="H66" s="2"/>
      <c r="I66" s="2"/>
      <c r="J66" s="2"/>
      <c r="K66" s="2"/>
      <c r="L66" s="2"/>
      <c r="M66" s="2"/>
      <c r="N66" s="2"/>
      <c r="O66" s="2"/>
      <c r="P66" s="2"/>
    </row>
    <row r="67" spans="2:18" ht="12.75" customHeight="1" x14ac:dyDescent="0.2">
      <c r="B67" s="158" t="s">
        <v>78</v>
      </c>
      <c r="C67" s="159"/>
      <c r="D67" s="430" t="s">
        <v>703</v>
      </c>
      <c r="E67" s="431"/>
      <c r="F67" s="431"/>
      <c r="G67" s="431"/>
      <c r="H67" s="431"/>
      <c r="I67" s="431"/>
      <c r="J67" s="431"/>
      <c r="K67" s="431"/>
      <c r="L67" s="431"/>
      <c r="M67" s="432"/>
    </row>
    <row r="68" spans="2:18" ht="14.25" x14ac:dyDescent="0.2">
      <c r="B68" s="111"/>
      <c r="C68" s="161"/>
      <c r="D68" s="162"/>
      <c r="E68" s="163"/>
      <c r="F68" s="163"/>
      <c r="G68" s="163"/>
      <c r="H68" s="163"/>
      <c r="I68" s="163"/>
      <c r="J68" s="163"/>
      <c r="K68" s="163"/>
      <c r="L68" s="2"/>
      <c r="M68" s="2"/>
      <c r="N68" s="2"/>
      <c r="O68" s="2"/>
      <c r="P68" s="2"/>
      <c r="Q68" s="2"/>
    </row>
    <row r="69" spans="2:18" ht="12.75" customHeight="1" x14ac:dyDescent="0.2">
      <c r="B69" s="158" t="s">
        <v>91</v>
      </c>
      <c r="C69" s="159"/>
      <c r="D69" s="430" t="s">
        <v>594</v>
      </c>
      <c r="E69" s="431"/>
      <c r="F69" s="431"/>
      <c r="G69" s="431"/>
      <c r="H69" s="431"/>
      <c r="I69" s="431"/>
      <c r="J69" s="431"/>
      <c r="K69" s="431"/>
      <c r="L69" s="431"/>
      <c r="M69" s="432"/>
    </row>
    <row r="70" spans="2:18" x14ac:dyDescent="0.2">
      <c r="B70" s="158" t="s">
        <v>101</v>
      </c>
      <c r="C70" s="159"/>
      <c r="D70" s="407" t="s">
        <v>704</v>
      </c>
      <c r="E70" s="408"/>
      <c r="F70" s="408"/>
      <c r="G70" s="408"/>
      <c r="H70" s="408"/>
      <c r="I70" s="408"/>
      <c r="J70" s="408"/>
      <c r="K70" s="408"/>
      <c r="L70" s="408"/>
      <c r="M70" s="409"/>
    </row>
    <row r="71" spans="2:18" ht="7.5" customHeight="1" x14ac:dyDescent="0.2">
      <c r="K71" s="2"/>
      <c r="L71" s="2"/>
      <c r="M71" s="2"/>
      <c r="N71" s="2"/>
      <c r="O71" s="2"/>
      <c r="P71" s="2"/>
      <c r="Q71" s="2"/>
      <c r="R71" s="2"/>
    </row>
    <row r="72" spans="2:18" ht="78.75" customHeight="1" x14ac:dyDescent="0.2">
      <c r="B72" s="433" t="s">
        <v>709</v>
      </c>
      <c r="C72" s="433"/>
      <c r="D72" s="433"/>
      <c r="E72" s="433"/>
      <c r="F72" s="433"/>
      <c r="G72" s="433"/>
      <c r="H72" s="433"/>
      <c r="I72" s="433"/>
      <c r="J72" s="433"/>
      <c r="K72" s="433"/>
      <c r="L72" s="433"/>
      <c r="M72" s="433"/>
    </row>
    <row r="73" spans="2:18" x14ac:dyDescent="0.2">
      <c r="L73" s="2"/>
      <c r="M73" s="2"/>
    </row>
    <row r="74" spans="2:18" x14ac:dyDescent="0.2">
      <c r="L74" s="2"/>
      <c r="M74" s="2"/>
    </row>
    <row r="75" spans="2:18" x14ac:dyDescent="0.2">
      <c r="L75" s="2"/>
      <c r="M75" s="2"/>
    </row>
    <row r="76" spans="2:18" x14ac:dyDescent="0.2">
      <c r="L76" s="2"/>
      <c r="M76" s="2"/>
    </row>
    <row r="77" spans="2:18" x14ac:dyDescent="0.2">
      <c r="L77" s="2"/>
      <c r="M77" s="2"/>
    </row>
    <row r="78" spans="2:18" x14ac:dyDescent="0.2">
      <c r="L78" s="2"/>
      <c r="M78" s="2"/>
    </row>
    <row r="79" spans="2:18" x14ac:dyDescent="0.2">
      <c r="L79" s="2"/>
      <c r="M79" s="2"/>
    </row>
    <row r="80" spans="2:18" x14ac:dyDescent="0.2">
      <c r="L80" s="2"/>
      <c r="M80" s="2"/>
    </row>
    <row r="81" spans="12:13" x14ac:dyDescent="0.2">
      <c r="L81" s="2"/>
      <c r="M81" s="2"/>
    </row>
    <row r="82" spans="12:13" x14ac:dyDescent="0.2">
      <c r="L82" s="2"/>
      <c r="M82" s="2"/>
    </row>
    <row r="83" spans="12:13" x14ac:dyDescent="0.2">
      <c r="L83" s="2"/>
      <c r="M83" s="2"/>
    </row>
    <row r="84" spans="12:13" x14ac:dyDescent="0.2">
      <c r="L84" s="2"/>
      <c r="M84" s="2"/>
    </row>
    <row r="85" spans="12:13" x14ac:dyDescent="0.2">
      <c r="L85" s="2"/>
      <c r="M85" s="2"/>
    </row>
    <row r="86" spans="12:13" x14ac:dyDescent="0.2">
      <c r="L86" s="2"/>
      <c r="M86" s="2"/>
    </row>
    <row r="87" spans="12:13" x14ac:dyDescent="0.2">
      <c r="L87" s="2"/>
      <c r="M87" s="2"/>
    </row>
    <row r="88" spans="12:13" x14ac:dyDescent="0.2">
      <c r="L88" s="2"/>
      <c r="M88" s="2"/>
    </row>
    <row r="89" spans="12:13" x14ac:dyDescent="0.2">
      <c r="L89" s="2"/>
      <c r="M89" s="2"/>
    </row>
    <row r="90" spans="12:13" x14ac:dyDescent="0.2">
      <c r="L90" s="2"/>
      <c r="M90" s="2"/>
    </row>
    <row r="91" spans="12:13" x14ac:dyDescent="0.2">
      <c r="L91" s="2"/>
      <c r="M91" s="2"/>
    </row>
    <row r="92" spans="12:13" x14ac:dyDescent="0.2">
      <c r="L92" s="2"/>
      <c r="M92" s="2"/>
    </row>
    <row r="93" spans="12:13" x14ac:dyDescent="0.2">
      <c r="L93" s="2"/>
      <c r="M93" s="2"/>
    </row>
    <row r="94" spans="12:13" x14ac:dyDescent="0.2">
      <c r="L94" s="2"/>
      <c r="M94" s="2"/>
    </row>
    <row r="95" spans="12:13" x14ac:dyDescent="0.2">
      <c r="L95" s="2"/>
      <c r="M95" s="2"/>
    </row>
    <row r="96" spans="12:13" x14ac:dyDescent="0.2">
      <c r="L96" s="2"/>
      <c r="M96" s="2"/>
    </row>
    <row r="97" spans="12:13" x14ac:dyDescent="0.2">
      <c r="L97" s="2"/>
      <c r="M97" s="2"/>
    </row>
    <row r="98" spans="12:13" x14ac:dyDescent="0.2">
      <c r="L98" s="2"/>
      <c r="M98" s="2"/>
    </row>
    <row r="99" spans="12:13" x14ac:dyDescent="0.2">
      <c r="L99" s="2"/>
      <c r="M99" s="2"/>
    </row>
    <row r="100" spans="12:13" x14ac:dyDescent="0.2">
      <c r="L100" s="2"/>
      <c r="M100" s="2"/>
    </row>
    <row r="101" spans="12:13" x14ac:dyDescent="0.2">
      <c r="L101" s="2"/>
      <c r="M101" s="2"/>
    </row>
    <row r="102" spans="12:13" x14ac:dyDescent="0.2">
      <c r="L102" s="2"/>
      <c r="M102" s="2"/>
    </row>
    <row r="103" spans="12:13" x14ac:dyDescent="0.2">
      <c r="L103" s="2"/>
      <c r="M103" s="2"/>
    </row>
    <row r="104" spans="12:13" x14ac:dyDescent="0.2">
      <c r="L104" s="2"/>
      <c r="M104" s="2"/>
    </row>
    <row r="105" spans="12:13" x14ac:dyDescent="0.2">
      <c r="L105" s="2"/>
      <c r="M105" s="2"/>
    </row>
    <row r="106" spans="12:13" x14ac:dyDescent="0.2">
      <c r="L106" s="2"/>
      <c r="M106" s="2"/>
    </row>
    <row r="107" spans="12:13" x14ac:dyDescent="0.2">
      <c r="L107" s="2"/>
      <c r="M107" s="2"/>
    </row>
    <row r="108" spans="12:13" x14ac:dyDescent="0.2">
      <c r="L108" s="2"/>
      <c r="M108" s="2"/>
    </row>
    <row r="109" spans="12:13" x14ac:dyDescent="0.2">
      <c r="L109" s="2"/>
      <c r="M109" s="2"/>
    </row>
    <row r="110" spans="12:13" x14ac:dyDescent="0.2">
      <c r="L110" s="2"/>
      <c r="M110" s="2"/>
    </row>
    <row r="111" spans="12:13" x14ac:dyDescent="0.2">
      <c r="L111" s="2"/>
      <c r="M111" s="2"/>
    </row>
    <row r="112" spans="12:13" x14ac:dyDescent="0.2">
      <c r="L112" s="2"/>
      <c r="M112" s="2"/>
    </row>
    <row r="113" spans="12:13" x14ac:dyDescent="0.2">
      <c r="L113" s="2"/>
      <c r="M113" s="2"/>
    </row>
    <row r="114" spans="12:13" x14ac:dyDescent="0.2">
      <c r="L114" s="2"/>
      <c r="M114" s="2"/>
    </row>
    <row r="115" spans="12:13" x14ac:dyDescent="0.2">
      <c r="L115" s="2"/>
      <c r="M115" s="2"/>
    </row>
    <row r="116" spans="12:13" x14ac:dyDescent="0.2">
      <c r="L116" s="2"/>
      <c r="M116" s="2"/>
    </row>
    <row r="117" spans="12:13" x14ac:dyDescent="0.2">
      <c r="L117" s="2"/>
      <c r="M117" s="2"/>
    </row>
    <row r="118" spans="12:13" x14ac:dyDescent="0.2">
      <c r="L118" s="2"/>
      <c r="M118" s="2"/>
    </row>
    <row r="119" spans="12:13" x14ac:dyDescent="0.2">
      <c r="L119" s="2"/>
      <c r="M119" s="2"/>
    </row>
    <row r="120" spans="12:13" x14ac:dyDescent="0.2">
      <c r="L120" s="2"/>
      <c r="M120" s="2"/>
    </row>
    <row r="121" spans="12:13" x14ac:dyDescent="0.2">
      <c r="L121" s="2"/>
      <c r="M121" s="2"/>
    </row>
    <row r="122" spans="12:13" x14ac:dyDescent="0.2">
      <c r="L122" s="2"/>
      <c r="M122" s="2"/>
    </row>
    <row r="123" spans="12:13" x14ac:dyDescent="0.2">
      <c r="L123" s="2"/>
      <c r="M123" s="2"/>
    </row>
    <row r="124" spans="12:13" x14ac:dyDescent="0.2">
      <c r="L124" s="2"/>
      <c r="M124" s="2"/>
    </row>
    <row r="125" spans="12:13" x14ac:dyDescent="0.2">
      <c r="L125" s="2"/>
      <c r="M125" s="2"/>
    </row>
    <row r="126" spans="12:13" x14ac:dyDescent="0.2">
      <c r="L126" s="2"/>
      <c r="M126" s="2"/>
    </row>
    <row r="127" spans="12:13" x14ac:dyDescent="0.2">
      <c r="L127" s="2"/>
      <c r="M127" s="2"/>
    </row>
    <row r="128" spans="12:13" x14ac:dyDescent="0.2">
      <c r="L128" s="2"/>
      <c r="M128" s="2"/>
    </row>
    <row r="129" spans="12:13" x14ac:dyDescent="0.2">
      <c r="L129" s="2"/>
      <c r="M129" s="2"/>
    </row>
    <row r="130" spans="12:13" x14ac:dyDescent="0.2">
      <c r="L130" s="2"/>
      <c r="M130" s="2"/>
    </row>
    <row r="131" spans="12:13" x14ac:dyDescent="0.2">
      <c r="L131" s="2"/>
      <c r="M131" s="2"/>
    </row>
    <row r="132" spans="12:13" x14ac:dyDescent="0.2">
      <c r="L132" s="2"/>
      <c r="M132" s="2"/>
    </row>
    <row r="133" spans="12:13" x14ac:dyDescent="0.2">
      <c r="L133" s="2"/>
      <c r="M133" s="2"/>
    </row>
    <row r="134" spans="12:13" x14ac:dyDescent="0.2">
      <c r="L134" s="2"/>
      <c r="M134" s="2"/>
    </row>
    <row r="135" spans="12:13" x14ac:dyDescent="0.2">
      <c r="L135" s="2"/>
      <c r="M135" s="2"/>
    </row>
    <row r="136" spans="12:13" x14ac:dyDescent="0.2">
      <c r="L136" s="2"/>
      <c r="M136" s="2"/>
    </row>
    <row r="137" spans="12:13" x14ac:dyDescent="0.2">
      <c r="L137" s="2"/>
      <c r="M137" s="2"/>
    </row>
    <row r="138" spans="12:13" x14ac:dyDescent="0.2">
      <c r="L138" s="2"/>
      <c r="M138" s="2"/>
    </row>
    <row r="139" spans="12:13" x14ac:dyDescent="0.2">
      <c r="L139" s="2"/>
      <c r="M139" s="2"/>
    </row>
    <row r="140" spans="12:13" x14ac:dyDescent="0.2">
      <c r="L140" s="2"/>
      <c r="M140" s="2"/>
    </row>
    <row r="141" spans="12:13" x14ac:dyDescent="0.2">
      <c r="L141" s="2"/>
      <c r="M141" s="2"/>
    </row>
    <row r="142" spans="12:13" x14ac:dyDescent="0.2">
      <c r="L142" s="2"/>
      <c r="M142" s="2"/>
    </row>
    <row r="143" spans="12:13" x14ac:dyDescent="0.2">
      <c r="L143" s="2"/>
      <c r="M143" s="2"/>
    </row>
    <row r="144" spans="12:13" x14ac:dyDescent="0.2">
      <c r="L144" s="2"/>
      <c r="M144" s="2"/>
    </row>
    <row r="145" spans="12:13" x14ac:dyDescent="0.2">
      <c r="L145" s="2"/>
      <c r="M145" s="2"/>
    </row>
    <row r="146" spans="12:13" x14ac:dyDescent="0.2">
      <c r="L146" s="2"/>
      <c r="M146" s="2"/>
    </row>
    <row r="147" spans="12:13" x14ac:dyDescent="0.2">
      <c r="L147" s="2"/>
      <c r="M147" s="2"/>
    </row>
    <row r="148" spans="12:13" x14ac:dyDescent="0.2">
      <c r="L148" s="2"/>
      <c r="M148" s="2"/>
    </row>
    <row r="149" spans="12:13" x14ac:dyDescent="0.2">
      <c r="L149" s="2"/>
      <c r="M149" s="2"/>
    </row>
    <row r="150" spans="12:13" x14ac:dyDescent="0.2">
      <c r="L150" s="2"/>
      <c r="M150" s="2"/>
    </row>
    <row r="151" spans="12:13" x14ac:dyDescent="0.2">
      <c r="L151" s="2"/>
      <c r="M151" s="2"/>
    </row>
    <row r="152" spans="12:13" x14ac:dyDescent="0.2">
      <c r="L152" s="2"/>
      <c r="M152" s="2"/>
    </row>
    <row r="153" spans="12:13" x14ac:dyDescent="0.2">
      <c r="L153" s="2"/>
      <c r="M153" s="2"/>
    </row>
    <row r="154" spans="12:13" x14ac:dyDescent="0.2">
      <c r="L154" s="2"/>
      <c r="M154" s="2"/>
    </row>
    <row r="155" spans="12:13" x14ac:dyDescent="0.2">
      <c r="L155" s="2"/>
      <c r="M155" s="2"/>
    </row>
    <row r="156" spans="12:13" x14ac:dyDescent="0.2">
      <c r="L156" s="2"/>
      <c r="M156" s="2"/>
    </row>
    <row r="157" spans="12:13" x14ac:dyDescent="0.2">
      <c r="L157" s="2"/>
      <c r="M157" s="2"/>
    </row>
    <row r="158" spans="12:13" x14ac:dyDescent="0.2">
      <c r="L158" s="2"/>
      <c r="M158" s="2"/>
    </row>
    <row r="159" spans="12:13" x14ac:dyDescent="0.2">
      <c r="L159" s="2"/>
      <c r="M159" s="2"/>
    </row>
    <row r="160" spans="12:13" x14ac:dyDescent="0.2">
      <c r="L160" s="2"/>
      <c r="M160" s="2"/>
    </row>
    <row r="161" spans="12:13" x14ac:dyDescent="0.2">
      <c r="L161" s="2"/>
      <c r="M161" s="2"/>
    </row>
    <row r="162" spans="12:13" x14ac:dyDescent="0.2">
      <c r="L162" s="2"/>
      <c r="M162" s="2"/>
    </row>
    <row r="163" spans="12:13" x14ac:dyDescent="0.2">
      <c r="L163" s="2"/>
      <c r="M163" s="2"/>
    </row>
    <row r="164" spans="12:13" x14ac:dyDescent="0.2">
      <c r="L164" s="2"/>
      <c r="M164" s="2"/>
    </row>
    <row r="165" spans="12:13" x14ac:dyDescent="0.2">
      <c r="L165" s="2"/>
      <c r="M165" s="2"/>
    </row>
    <row r="166" spans="12:13" x14ac:dyDescent="0.2">
      <c r="L166" s="2"/>
      <c r="M166" s="2"/>
    </row>
    <row r="167" spans="12:13" x14ac:dyDescent="0.2">
      <c r="L167" s="2"/>
      <c r="M167" s="2"/>
    </row>
    <row r="168" spans="12:13" x14ac:dyDescent="0.2">
      <c r="L168" s="2"/>
      <c r="M168" s="2"/>
    </row>
    <row r="169" spans="12:13" x14ac:dyDescent="0.2">
      <c r="L169" s="2"/>
      <c r="M169" s="2"/>
    </row>
    <row r="170" spans="12:13" x14ac:dyDescent="0.2">
      <c r="L170" s="2"/>
      <c r="M170" s="2"/>
    </row>
    <row r="171" spans="12:13" x14ac:dyDescent="0.2">
      <c r="L171" s="2"/>
      <c r="M171" s="2"/>
    </row>
    <row r="172" spans="12:13" x14ac:dyDescent="0.2">
      <c r="L172" s="2"/>
      <c r="M172" s="2"/>
    </row>
    <row r="173" spans="12:13" x14ac:dyDescent="0.2">
      <c r="L173" s="2"/>
      <c r="M173" s="2"/>
    </row>
    <row r="174" spans="12:13" x14ac:dyDescent="0.2">
      <c r="L174" s="2"/>
      <c r="M174" s="2"/>
    </row>
    <row r="175" spans="12:13" x14ac:dyDescent="0.2">
      <c r="L175" s="2"/>
      <c r="M175" s="2"/>
    </row>
    <row r="176" spans="12:13" x14ac:dyDescent="0.2">
      <c r="L176" s="2"/>
      <c r="M176" s="2"/>
    </row>
    <row r="177" spans="12:13" x14ac:dyDescent="0.2">
      <c r="L177" s="2"/>
      <c r="M177" s="2"/>
    </row>
    <row r="178" spans="12:13" x14ac:dyDescent="0.2">
      <c r="L178" s="2"/>
      <c r="M178" s="2"/>
    </row>
    <row r="179" spans="12:13" x14ac:dyDescent="0.2">
      <c r="L179" s="2"/>
      <c r="M179" s="2"/>
    </row>
    <row r="180" spans="12:13" x14ac:dyDescent="0.2">
      <c r="L180" s="2"/>
      <c r="M180" s="2"/>
    </row>
    <row r="181" spans="12:13" x14ac:dyDescent="0.2">
      <c r="L181" s="2"/>
      <c r="M181" s="2"/>
    </row>
    <row r="182" spans="12:13" x14ac:dyDescent="0.2">
      <c r="L182" s="2"/>
      <c r="M182" s="2"/>
    </row>
    <row r="183" spans="12:13" x14ac:dyDescent="0.2">
      <c r="L183" s="2"/>
      <c r="M183" s="2"/>
    </row>
    <row r="184" spans="12:13" x14ac:dyDescent="0.2">
      <c r="L184" s="2"/>
      <c r="M184" s="2"/>
    </row>
    <row r="185" spans="12:13" x14ac:dyDescent="0.2">
      <c r="L185" s="2"/>
      <c r="M185" s="2"/>
    </row>
    <row r="186" spans="12:13" x14ac:dyDescent="0.2">
      <c r="L186" s="2"/>
      <c r="M186" s="2"/>
    </row>
    <row r="187" spans="12:13" x14ac:dyDescent="0.2">
      <c r="L187" s="2"/>
      <c r="M187" s="2"/>
    </row>
    <row r="188" spans="12:13" x14ac:dyDescent="0.2">
      <c r="L188" s="2"/>
      <c r="M188" s="2"/>
    </row>
    <row r="189" spans="12:13" x14ac:dyDescent="0.2">
      <c r="L189" s="2"/>
      <c r="M189" s="2"/>
    </row>
    <row r="190" spans="12:13" x14ac:dyDescent="0.2">
      <c r="L190" s="2"/>
      <c r="M190" s="2"/>
    </row>
    <row r="191" spans="12:13" x14ac:dyDescent="0.2">
      <c r="L191" s="2"/>
      <c r="M191" s="2"/>
    </row>
    <row r="192" spans="12:13" x14ac:dyDescent="0.2">
      <c r="L192" s="2"/>
      <c r="M192" s="2"/>
    </row>
    <row r="193" spans="12:13" x14ac:dyDescent="0.2">
      <c r="L193" s="2"/>
      <c r="M193" s="2"/>
    </row>
    <row r="194" spans="12:13" x14ac:dyDescent="0.2">
      <c r="L194" s="2"/>
      <c r="M194" s="2"/>
    </row>
    <row r="195" spans="12:13" x14ac:dyDescent="0.2">
      <c r="L195" s="2"/>
      <c r="M195" s="2"/>
    </row>
    <row r="196" spans="12:13" x14ac:dyDescent="0.2">
      <c r="L196" s="2"/>
      <c r="M196" s="2"/>
    </row>
    <row r="197" spans="12:13" x14ac:dyDescent="0.2">
      <c r="L197" s="2"/>
      <c r="M197" s="2"/>
    </row>
    <row r="198" spans="12:13" x14ac:dyDescent="0.2">
      <c r="L198" s="2"/>
      <c r="M198" s="2"/>
    </row>
    <row r="199" spans="12:13" x14ac:dyDescent="0.2">
      <c r="L199" s="2"/>
      <c r="M199" s="2"/>
    </row>
    <row r="200" spans="12:13" x14ac:dyDescent="0.2">
      <c r="L200" s="2"/>
      <c r="M200" s="2"/>
    </row>
    <row r="201" spans="12:13" x14ac:dyDescent="0.2">
      <c r="L201" s="2"/>
      <c r="M201" s="2"/>
    </row>
    <row r="202" spans="12:13" x14ac:dyDescent="0.2">
      <c r="L202" s="2"/>
      <c r="M202" s="2"/>
    </row>
    <row r="203" spans="12:13" x14ac:dyDescent="0.2">
      <c r="L203" s="2"/>
      <c r="M203" s="2"/>
    </row>
    <row r="204" spans="12:13" x14ac:dyDescent="0.2">
      <c r="L204" s="2"/>
      <c r="M204" s="2"/>
    </row>
    <row r="205" spans="12:13" x14ac:dyDescent="0.2">
      <c r="L205" s="2"/>
      <c r="M205" s="2"/>
    </row>
    <row r="206" spans="12:13" x14ac:dyDescent="0.2">
      <c r="L206" s="2"/>
      <c r="M206" s="2"/>
    </row>
    <row r="207" spans="12:13" x14ac:dyDescent="0.2">
      <c r="L207" s="2"/>
      <c r="M207" s="2"/>
    </row>
    <row r="208" spans="12:13" x14ac:dyDescent="0.2">
      <c r="L208" s="2"/>
      <c r="M208" s="2"/>
    </row>
    <row r="209" spans="12:13" x14ac:dyDescent="0.2">
      <c r="L209" s="2"/>
      <c r="M209" s="2"/>
    </row>
    <row r="210" spans="12:13" x14ac:dyDescent="0.2">
      <c r="L210" s="2"/>
      <c r="M210" s="2"/>
    </row>
    <row r="211" spans="12:13" x14ac:dyDescent="0.2">
      <c r="L211" s="2"/>
      <c r="M211" s="2"/>
    </row>
    <row r="212" spans="12:13" x14ac:dyDescent="0.2">
      <c r="L212" s="2"/>
      <c r="M212" s="2"/>
    </row>
    <row r="213" spans="12:13" x14ac:dyDescent="0.2">
      <c r="L213" s="2"/>
      <c r="M213" s="2"/>
    </row>
    <row r="214" spans="12:13" x14ac:dyDescent="0.2">
      <c r="L214" s="2"/>
      <c r="M214" s="2"/>
    </row>
    <row r="215" spans="12:13" x14ac:dyDescent="0.2">
      <c r="L215" s="2"/>
      <c r="M215" s="2"/>
    </row>
    <row r="216" spans="12:13" x14ac:dyDescent="0.2">
      <c r="L216" s="2"/>
      <c r="M216" s="2"/>
    </row>
    <row r="217" spans="12:13" x14ac:dyDescent="0.2">
      <c r="L217" s="2"/>
      <c r="M217" s="2"/>
    </row>
    <row r="218" spans="12:13" x14ac:dyDescent="0.2">
      <c r="L218" s="2"/>
      <c r="M218" s="2"/>
    </row>
    <row r="219" spans="12:13" x14ac:dyDescent="0.2">
      <c r="L219" s="2"/>
      <c r="M219" s="2"/>
    </row>
    <row r="220" spans="12:13" x14ac:dyDescent="0.2">
      <c r="L220" s="2"/>
      <c r="M220" s="2"/>
    </row>
    <row r="221" spans="12:13" x14ac:dyDescent="0.2">
      <c r="L221" s="2"/>
      <c r="M221" s="2"/>
    </row>
    <row r="222" spans="12:13" x14ac:dyDescent="0.2">
      <c r="L222" s="2"/>
      <c r="M222" s="2"/>
    </row>
    <row r="223" spans="12:13" x14ac:dyDescent="0.2">
      <c r="L223" s="2"/>
      <c r="M223" s="2"/>
    </row>
    <row r="224" spans="12:13" x14ac:dyDescent="0.2">
      <c r="L224" s="2"/>
      <c r="M224" s="2"/>
    </row>
    <row r="225" spans="12:13" x14ac:dyDescent="0.2">
      <c r="L225" s="2"/>
      <c r="M225" s="2"/>
    </row>
    <row r="226" spans="12:13" x14ac:dyDescent="0.2">
      <c r="L226" s="2"/>
      <c r="M226" s="2"/>
    </row>
    <row r="227" spans="12:13" x14ac:dyDescent="0.2">
      <c r="L227" s="2"/>
      <c r="M227" s="2"/>
    </row>
    <row r="228" spans="12:13" x14ac:dyDescent="0.2">
      <c r="L228" s="2"/>
      <c r="M228" s="2"/>
    </row>
    <row r="229" spans="12:13" x14ac:dyDescent="0.2">
      <c r="L229" s="2"/>
      <c r="M229" s="2"/>
    </row>
    <row r="230" spans="12:13" x14ac:dyDescent="0.2">
      <c r="L230" s="2"/>
      <c r="M230" s="2"/>
    </row>
    <row r="231" spans="12:13" x14ac:dyDescent="0.2">
      <c r="L231" s="2"/>
      <c r="M231" s="2"/>
    </row>
    <row r="232" spans="12:13" x14ac:dyDescent="0.2">
      <c r="L232" s="2"/>
      <c r="M232" s="2"/>
    </row>
    <row r="233" spans="12:13" x14ac:dyDescent="0.2">
      <c r="L233" s="2"/>
      <c r="M233" s="2"/>
    </row>
    <row r="234" spans="12:13" x14ac:dyDescent="0.2">
      <c r="L234" s="2"/>
      <c r="M234" s="2"/>
    </row>
    <row r="235" spans="12:13" x14ac:dyDescent="0.2">
      <c r="L235" s="2"/>
      <c r="M235" s="2"/>
    </row>
    <row r="236" spans="12:13" x14ac:dyDescent="0.2">
      <c r="L236" s="2"/>
      <c r="M236" s="2"/>
    </row>
    <row r="237" spans="12:13" x14ac:dyDescent="0.2">
      <c r="L237" s="2"/>
      <c r="M237" s="2"/>
    </row>
    <row r="238" spans="12:13" x14ac:dyDescent="0.2">
      <c r="L238" s="2"/>
      <c r="M238" s="2"/>
    </row>
    <row r="239" spans="12:13" x14ac:dyDescent="0.2">
      <c r="L239" s="2"/>
      <c r="M239" s="2"/>
    </row>
    <row r="240" spans="12:13" x14ac:dyDescent="0.2">
      <c r="L240" s="2"/>
      <c r="M240" s="2"/>
    </row>
    <row r="241" spans="12:13" x14ac:dyDescent="0.2">
      <c r="L241" s="2"/>
      <c r="M241" s="2"/>
    </row>
    <row r="242" spans="12:13" x14ac:dyDescent="0.2">
      <c r="L242" s="2"/>
      <c r="M242" s="2"/>
    </row>
    <row r="243" spans="12:13" x14ac:dyDescent="0.2">
      <c r="L243" s="2"/>
      <c r="M243" s="2"/>
    </row>
    <row r="244" spans="12:13" x14ac:dyDescent="0.2">
      <c r="L244" s="2"/>
      <c r="M244" s="2"/>
    </row>
    <row r="245" spans="12:13" x14ac:dyDescent="0.2">
      <c r="L245" s="2"/>
      <c r="M245" s="2"/>
    </row>
    <row r="246" spans="12:13" x14ac:dyDescent="0.2">
      <c r="L246" s="2"/>
      <c r="M246" s="2"/>
    </row>
    <row r="247" spans="12:13" x14ac:dyDescent="0.2">
      <c r="L247" s="2"/>
      <c r="M247" s="2"/>
    </row>
    <row r="248" spans="12:13" x14ac:dyDescent="0.2">
      <c r="L248" s="2"/>
      <c r="M248" s="2"/>
    </row>
    <row r="249" spans="12:13" x14ac:dyDescent="0.2">
      <c r="L249" s="2"/>
      <c r="M249" s="2"/>
    </row>
    <row r="250" spans="12:13" x14ac:dyDescent="0.2">
      <c r="L250" s="2"/>
      <c r="M250" s="2"/>
    </row>
    <row r="251" spans="12:13" x14ac:dyDescent="0.2">
      <c r="L251" s="2"/>
      <c r="M251" s="2"/>
    </row>
    <row r="252" spans="12:13" x14ac:dyDescent="0.2">
      <c r="L252" s="2"/>
      <c r="M252" s="2"/>
    </row>
    <row r="253" spans="12:13" x14ac:dyDescent="0.2">
      <c r="L253" s="2"/>
      <c r="M253" s="2"/>
    </row>
    <row r="254" spans="12:13" x14ac:dyDescent="0.2">
      <c r="L254" s="2"/>
      <c r="M254" s="2"/>
    </row>
    <row r="255" spans="12:13" x14ac:dyDescent="0.2">
      <c r="L255" s="2"/>
      <c r="M255" s="2"/>
    </row>
    <row r="256" spans="12:13" x14ac:dyDescent="0.2">
      <c r="L256" s="2"/>
      <c r="M256" s="2"/>
    </row>
    <row r="257" spans="12:13" x14ac:dyDescent="0.2">
      <c r="L257" s="2"/>
      <c r="M257" s="2"/>
    </row>
    <row r="258" spans="12:13" x14ac:dyDescent="0.2">
      <c r="L258" s="2"/>
      <c r="M258" s="2"/>
    </row>
    <row r="259" spans="12:13" x14ac:dyDescent="0.2">
      <c r="L259" s="2"/>
      <c r="M259" s="2"/>
    </row>
    <row r="260" spans="12:13" x14ac:dyDescent="0.2">
      <c r="L260" s="2"/>
      <c r="M260" s="2"/>
    </row>
    <row r="261" spans="12:13" x14ac:dyDescent="0.2">
      <c r="L261" s="2"/>
      <c r="M261" s="2"/>
    </row>
    <row r="262" spans="12:13" x14ac:dyDescent="0.2">
      <c r="L262" s="2"/>
      <c r="M262" s="2"/>
    </row>
    <row r="263" spans="12:13" x14ac:dyDescent="0.2">
      <c r="L263" s="2"/>
      <c r="M263" s="2"/>
    </row>
    <row r="264" spans="12:13" x14ac:dyDescent="0.2">
      <c r="L264" s="2"/>
      <c r="M264" s="2"/>
    </row>
    <row r="265" spans="12:13" x14ac:dyDescent="0.2">
      <c r="L265" s="2"/>
      <c r="M265" s="2"/>
    </row>
    <row r="266" spans="12:13" x14ac:dyDescent="0.2">
      <c r="L266" s="2"/>
      <c r="M266" s="2"/>
    </row>
    <row r="267" spans="12:13" x14ac:dyDescent="0.2">
      <c r="L267" s="2"/>
      <c r="M267" s="2"/>
    </row>
    <row r="268" spans="12:13" x14ac:dyDescent="0.2">
      <c r="L268" s="2"/>
      <c r="M268" s="2"/>
    </row>
    <row r="269" spans="12:13" x14ac:dyDescent="0.2">
      <c r="L269" s="2"/>
      <c r="M269" s="2"/>
    </row>
    <row r="270" spans="12:13" x14ac:dyDescent="0.2">
      <c r="L270" s="2"/>
      <c r="M270" s="2"/>
    </row>
    <row r="271" spans="12:13" x14ac:dyDescent="0.2">
      <c r="L271" s="2"/>
      <c r="M271" s="2"/>
    </row>
    <row r="272" spans="12:13" x14ac:dyDescent="0.2">
      <c r="L272" s="2"/>
      <c r="M272" s="2"/>
    </row>
    <row r="273" spans="12:13" x14ac:dyDescent="0.2">
      <c r="L273" s="2"/>
      <c r="M273" s="2"/>
    </row>
    <row r="274" spans="12:13" x14ac:dyDescent="0.2">
      <c r="L274" s="2"/>
      <c r="M274" s="2"/>
    </row>
    <row r="275" spans="12:13" x14ac:dyDescent="0.2">
      <c r="L275" s="2"/>
      <c r="M275" s="2"/>
    </row>
    <row r="276" spans="12:13" x14ac:dyDescent="0.2">
      <c r="L276" s="2"/>
      <c r="M276" s="2"/>
    </row>
    <row r="277" spans="12:13" x14ac:dyDescent="0.2">
      <c r="L277" s="2"/>
      <c r="M277" s="2"/>
    </row>
    <row r="278" spans="12:13" x14ac:dyDescent="0.2">
      <c r="L278" s="2"/>
      <c r="M278" s="2"/>
    </row>
    <row r="279" spans="12:13" x14ac:dyDescent="0.2">
      <c r="L279" s="2"/>
      <c r="M279" s="2"/>
    </row>
    <row r="280" spans="12:13" x14ac:dyDescent="0.2">
      <c r="L280" s="2"/>
      <c r="M280" s="2"/>
    </row>
    <row r="281" spans="12:13" x14ac:dyDescent="0.2">
      <c r="L281" s="2"/>
      <c r="M281" s="2"/>
    </row>
    <row r="282" spans="12:13" x14ac:dyDescent="0.2">
      <c r="L282" s="2"/>
      <c r="M282" s="2"/>
    </row>
    <row r="283" spans="12:13" x14ac:dyDescent="0.2">
      <c r="L283" s="2"/>
      <c r="M283" s="2"/>
    </row>
    <row r="284" spans="12:13" x14ac:dyDescent="0.2">
      <c r="L284" s="2"/>
      <c r="M284" s="2"/>
    </row>
    <row r="285" spans="12:13" x14ac:dyDescent="0.2">
      <c r="L285" s="2"/>
      <c r="M285" s="2"/>
    </row>
    <row r="286" spans="12:13" x14ac:dyDescent="0.2">
      <c r="L286" s="2"/>
      <c r="M286" s="2"/>
    </row>
    <row r="287" spans="12:13" x14ac:dyDescent="0.2">
      <c r="L287" s="2"/>
      <c r="M287" s="2"/>
    </row>
    <row r="288" spans="12:13" x14ac:dyDescent="0.2">
      <c r="L288" s="2"/>
      <c r="M288" s="2"/>
    </row>
    <row r="289" spans="12:13" x14ac:dyDescent="0.2">
      <c r="L289" s="2"/>
      <c r="M289" s="2"/>
    </row>
    <row r="290" spans="12:13" x14ac:dyDescent="0.2">
      <c r="L290" s="2"/>
      <c r="M290" s="2"/>
    </row>
    <row r="291" spans="12:13" x14ac:dyDescent="0.2">
      <c r="L291" s="2"/>
      <c r="M291" s="2"/>
    </row>
    <row r="292" spans="12:13" x14ac:dyDescent="0.2">
      <c r="L292" s="2"/>
      <c r="M292" s="2"/>
    </row>
    <row r="293" spans="12:13" x14ac:dyDescent="0.2">
      <c r="L293" s="2"/>
      <c r="M293" s="2"/>
    </row>
    <row r="294" spans="12:13" x14ac:dyDescent="0.2">
      <c r="L294" s="2"/>
      <c r="M294" s="2"/>
    </row>
    <row r="295" spans="12:13" x14ac:dyDescent="0.2">
      <c r="L295" s="2"/>
      <c r="M295" s="2"/>
    </row>
    <row r="296" spans="12:13" x14ac:dyDescent="0.2">
      <c r="L296" s="2"/>
      <c r="M296" s="2"/>
    </row>
    <row r="297" spans="12:13" x14ac:dyDescent="0.2">
      <c r="L297" s="2"/>
      <c r="M297" s="2"/>
    </row>
    <row r="298" spans="12:13" x14ac:dyDescent="0.2">
      <c r="L298" s="2"/>
      <c r="M298" s="2"/>
    </row>
    <row r="299" spans="12:13" x14ac:dyDescent="0.2">
      <c r="L299" s="2"/>
      <c r="M299" s="2"/>
    </row>
    <row r="300" spans="12:13" x14ac:dyDescent="0.2">
      <c r="L300" s="2"/>
      <c r="M300" s="2"/>
    </row>
    <row r="301" spans="12:13" x14ac:dyDescent="0.2">
      <c r="L301" s="2"/>
      <c r="M301" s="2"/>
    </row>
    <row r="302" spans="12:13" x14ac:dyDescent="0.2">
      <c r="L302" s="2"/>
      <c r="M302" s="2"/>
    </row>
    <row r="303" spans="12:13" x14ac:dyDescent="0.2">
      <c r="L303" s="2"/>
      <c r="M303" s="2"/>
    </row>
    <row r="304" spans="12:13" x14ac:dyDescent="0.2">
      <c r="L304" s="2"/>
      <c r="M304" s="2"/>
    </row>
    <row r="305" spans="12:13" x14ac:dyDescent="0.2">
      <c r="L305" s="2"/>
      <c r="M305" s="2"/>
    </row>
    <row r="306" spans="12:13" x14ac:dyDescent="0.2">
      <c r="L306" s="2"/>
      <c r="M306" s="2"/>
    </row>
    <row r="307" spans="12:13" x14ac:dyDescent="0.2">
      <c r="L307" s="2"/>
      <c r="M307" s="2"/>
    </row>
    <row r="308" spans="12:13" x14ac:dyDescent="0.2">
      <c r="L308" s="2"/>
      <c r="M308" s="2"/>
    </row>
    <row r="309" spans="12:13" x14ac:dyDescent="0.2">
      <c r="L309" s="2"/>
      <c r="M309" s="2"/>
    </row>
    <row r="310" spans="12:13" x14ac:dyDescent="0.2">
      <c r="L310" s="2"/>
      <c r="M310" s="2"/>
    </row>
    <row r="311" spans="12:13" x14ac:dyDescent="0.2">
      <c r="L311" s="2"/>
      <c r="M311" s="2"/>
    </row>
    <row r="312" spans="12:13" x14ac:dyDescent="0.2">
      <c r="L312" s="2"/>
      <c r="M312" s="2"/>
    </row>
    <row r="313" spans="12:13" x14ac:dyDescent="0.2">
      <c r="L313" s="2"/>
      <c r="M313" s="2"/>
    </row>
    <row r="314" spans="12:13" x14ac:dyDescent="0.2">
      <c r="L314" s="2"/>
      <c r="M314" s="2"/>
    </row>
    <row r="315" spans="12:13" x14ac:dyDescent="0.2">
      <c r="L315" s="2"/>
      <c r="M315" s="2"/>
    </row>
    <row r="316" spans="12:13" x14ac:dyDescent="0.2">
      <c r="L316" s="2"/>
      <c r="M316" s="2"/>
    </row>
    <row r="317" spans="12:13" x14ac:dyDescent="0.2">
      <c r="L317" s="2"/>
      <c r="M317" s="2"/>
    </row>
    <row r="318" spans="12:13" x14ac:dyDescent="0.2">
      <c r="L318" s="2"/>
      <c r="M318" s="2"/>
    </row>
    <row r="319" spans="12:13" x14ac:dyDescent="0.2">
      <c r="L319" s="2"/>
      <c r="M319" s="2"/>
    </row>
    <row r="320" spans="12:13" x14ac:dyDescent="0.2">
      <c r="L320" s="2"/>
      <c r="M320" s="2"/>
    </row>
    <row r="321" spans="12:13" x14ac:dyDescent="0.2">
      <c r="L321" s="2"/>
      <c r="M321" s="2"/>
    </row>
    <row r="322" spans="12:13" x14ac:dyDescent="0.2">
      <c r="L322" s="2"/>
      <c r="M322" s="2"/>
    </row>
    <row r="323" spans="12:13" x14ac:dyDescent="0.2">
      <c r="L323" s="2"/>
      <c r="M323" s="2"/>
    </row>
    <row r="324" spans="12:13" x14ac:dyDescent="0.2">
      <c r="L324" s="2"/>
      <c r="M324" s="2"/>
    </row>
    <row r="325" spans="12:13" x14ac:dyDescent="0.2">
      <c r="L325" s="2"/>
      <c r="M325" s="2"/>
    </row>
    <row r="326" spans="12:13" x14ac:dyDescent="0.2">
      <c r="L326" s="2"/>
      <c r="M326" s="2"/>
    </row>
    <row r="327" spans="12:13" x14ac:dyDescent="0.2">
      <c r="L327" s="2"/>
      <c r="M327" s="2"/>
    </row>
    <row r="328" spans="12:13" x14ac:dyDescent="0.2">
      <c r="L328" s="2"/>
      <c r="M328" s="2"/>
    </row>
    <row r="329" spans="12:13" x14ac:dyDescent="0.2">
      <c r="L329" s="2"/>
      <c r="M329" s="2"/>
    </row>
    <row r="330" spans="12:13" x14ac:dyDescent="0.2">
      <c r="L330" s="2"/>
      <c r="M330" s="2"/>
    </row>
    <row r="331" spans="12:13" x14ac:dyDescent="0.2">
      <c r="L331" s="2"/>
      <c r="M331" s="2"/>
    </row>
    <row r="332" spans="12:13" x14ac:dyDescent="0.2">
      <c r="L332" s="2"/>
      <c r="M332" s="2"/>
    </row>
    <row r="333" spans="12:13" x14ac:dyDescent="0.2">
      <c r="L333" s="2"/>
      <c r="M333" s="2"/>
    </row>
    <row r="334" spans="12:13" x14ac:dyDescent="0.2">
      <c r="L334" s="2"/>
      <c r="M334" s="2"/>
    </row>
    <row r="335" spans="12:13" x14ac:dyDescent="0.2">
      <c r="L335" s="2"/>
      <c r="M335" s="2"/>
    </row>
    <row r="336" spans="12:13" x14ac:dyDescent="0.2">
      <c r="L336" s="2"/>
      <c r="M336" s="2"/>
    </row>
    <row r="337" spans="12:13" x14ac:dyDescent="0.2">
      <c r="L337" s="2"/>
      <c r="M337" s="2"/>
    </row>
    <row r="338" spans="12:13" x14ac:dyDescent="0.2">
      <c r="L338" s="2"/>
      <c r="M338" s="2"/>
    </row>
    <row r="339" spans="12:13" x14ac:dyDescent="0.2">
      <c r="L339" s="2"/>
      <c r="M339" s="2"/>
    </row>
    <row r="340" spans="12:13" x14ac:dyDescent="0.2">
      <c r="L340" s="2"/>
      <c r="M340" s="2"/>
    </row>
    <row r="341" spans="12:13" x14ac:dyDescent="0.2">
      <c r="L341" s="2"/>
      <c r="M341" s="2"/>
    </row>
    <row r="342" spans="12:13" x14ac:dyDescent="0.2">
      <c r="L342" s="2"/>
      <c r="M342" s="2"/>
    </row>
    <row r="343" spans="12:13" x14ac:dyDescent="0.2">
      <c r="L343" s="2"/>
      <c r="M343" s="2"/>
    </row>
    <row r="344" spans="12:13" x14ac:dyDescent="0.2">
      <c r="L344" s="2"/>
      <c r="M344" s="2"/>
    </row>
    <row r="345" spans="12:13" x14ac:dyDescent="0.2">
      <c r="L345" s="2"/>
      <c r="M345" s="2"/>
    </row>
    <row r="346" spans="12:13" x14ac:dyDescent="0.2">
      <c r="L346" s="2"/>
      <c r="M346" s="2"/>
    </row>
    <row r="347" spans="12:13" x14ac:dyDescent="0.2">
      <c r="L347" s="2"/>
      <c r="M347" s="2"/>
    </row>
    <row r="348" spans="12:13" x14ac:dyDescent="0.2">
      <c r="L348" s="2"/>
      <c r="M348" s="2"/>
    </row>
    <row r="349" spans="12:13" x14ac:dyDescent="0.2">
      <c r="L349" s="2"/>
      <c r="M349" s="2"/>
    </row>
    <row r="350" spans="12:13" x14ac:dyDescent="0.2">
      <c r="L350" s="2"/>
      <c r="M350" s="2"/>
    </row>
    <row r="351" spans="12:13" x14ac:dyDescent="0.2">
      <c r="L351" s="2"/>
      <c r="M351" s="2"/>
    </row>
    <row r="352" spans="12:13" x14ac:dyDescent="0.2">
      <c r="L352" s="2"/>
      <c r="M352" s="2"/>
    </row>
    <row r="353" spans="12:13" x14ac:dyDescent="0.2">
      <c r="L353" s="2"/>
      <c r="M353" s="2"/>
    </row>
    <row r="354" spans="12:13" x14ac:dyDescent="0.2">
      <c r="L354" s="2"/>
      <c r="M354" s="2"/>
    </row>
    <row r="355" spans="12:13" x14ac:dyDescent="0.2">
      <c r="L355" s="2"/>
      <c r="M355" s="2"/>
    </row>
    <row r="356" spans="12:13" x14ac:dyDescent="0.2">
      <c r="L356" s="2"/>
      <c r="M356" s="2"/>
    </row>
    <row r="357" spans="12:13" x14ac:dyDescent="0.2">
      <c r="L357" s="2"/>
      <c r="M357" s="2"/>
    </row>
    <row r="358" spans="12:13" x14ac:dyDescent="0.2">
      <c r="L358" s="2"/>
      <c r="M358" s="2"/>
    </row>
    <row r="359" spans="12:13" x14ac:dyDescent="0.2">
      <c r="L359" s="2"/>
      <c r="M359" s="2"/>
    </row>
    <row r="360" spans="12:13" x14ac:dyDescent="0.2">
      <c r="L360" s="2"/>
      <c r="M360" s="2"/>
    </row>
    <row r="361" spans="12:13" x14ac:dyDescent="0.2">
      <c r="L361" s="2"/>
      <c r="M361" s="2"/>
    </row>
    <row r="362" spans="12:13" x14ac:dyDescent="0.2">
      <c r="L362" s="2"/>
      <c r="M362" s="2"/>
    </row>
    <row r="363" spans="12:13" x14ac:dyDescent="0.2">
      <c r="L363" s="2"/>
      <c r="M363" s="2"/>
    </row>
    <row r="364" spans="12:13" x14ac:dyDescent="0.2">
      <c r="L364" s="2"/>
      <c r="M364" s="2"/>
    </row>
    <row r="365" spans="12:13" x14ac:dyDescent="0.2">
      <c r="L365" s="2"/>
      <c r="M365" s="2"/>
    </row>
    <row r="366" spans="12:13" x14ac:dyDescent="0.2">
      <c r="L366" s="2"/>
      <c r="M366" s="2"/>
    </row>
    <row r="367" spans="12:13" x14ac:dyDescent="0.2">
      <c r="L367" s="2"/>
      <c r="M367" s="2"/>
    </row>
    <row r="368" spans="12:13" x14ac:dyDescent="0.2">
      <c r="L368" s="2"/>
      <c r="M368" s="2"/>
    </row>
    <row r="369" spans="12:13" x14ac:dyDescent="0.2">
      <c r="L369" s="2"/>
      <c r="M369" s="2"/>
    </row>
    <row r="370" spans="12:13" x14ac:dyDescent="0.2">
      <c r="L370" s="2"/>
      <c r="M370" s="2"/>
    </row>
    <row r="371" spans="12:13" x14ac:dyDescent="0.2">
      <c r="L371" s="2"/>
      <c r="M371" s="2"/>
    </row>
    <row r="372" spans="12:13" x14ac:dyDescent="0.2">
      <c r="L372" s="2"/>
      <c r="M372" s="2"/>
    </row>
    <row r="373" spans="12:13" x14ac:dyDescent="0.2">
      <c r="L373" s="2"/>
      <c r="M373" s="2"/>
    </row>
    <row r="374" spans="12:13" x14ac:dyDescent="0.2">
      <c r="L374" s="2"/>
      <c r="M374" s="2"/>
    </row>
    <row r="375" spans="12:13" x14ac:dyDescent="0.2">
      <c r="L375" s="2"/>
      <c r="M375" s="2"/>
    </row>
    <row r="376" spans="12:13" x14ac:dyDescent="0.2">
      <c r="L376" s="2"/>
      <c r="M376" s="2"/>
    </row>
    <row r="377" spans="12:13" x14ac:dyDescent="0.2">
      <c r="L377" s="2"/>
      <c r="M377" s="2"/>
    </row>
    <row r="378" spans="12:13" x14ac:dyDescent="0.2">
      <c r="L378" s="2"/>
      <c r="M378" s="2"/>
    </row>
    <row r="379" spans="12:13" x14ac:dyDescent="0.2">
      <c r="L379" s="2"/>
      <c r="M379" s="2"/>
    </row>
    <row r="380" spans="12:13" x14ac:dyDescent="0.2">
      <c r="L380" s="2"/>
      <c r="M380" s="2"/>
    </row>
    <row r="381" spans="12:13" x14ac:dyDescent="0.2">
      <c r="L381" s="2"/>
      <c r="M381" s="2"/>
    </row>
    <row r="382" spans="12:13" x14ac:dyDescent="0.2">
      <c r="L382" s="2"/>
      <c r="M382" s="2"/>
    </row>
    <row r="383" spans="12:13" x14ac:dyDescent="0.2">
      <c r="L383" s="2"/>
      <c r="M383" s="2"/>
    </row>
    <row r="384" spans="12:13" x14ac:dyDescent="0.2">
      <c r="L384" s="2"/>
      <c r="M384" s="2"/>
    </row>
    <row r="385" spans="12:13" x14ac:dyDescent="0.2">
      <c r="L385" s="2"/>
      <c r="M385" s="2"/>
    </row>
    <row r="386" spans="12:13" x14ac:dyDescent="0.2">
      <c r="L386" s="2"/>
      <c r="M386" s="2"/>
    </row>
    <row r="387" spans="12:13" x14ac:dyDescent="0.2">
      <c r="L387" s="2"/>
      <c r="M387" s="2"/>
    </row>
    <row r="388" spans="12:13" x14ac:dyDescent="0.2">
      <c r="L388" s="2"/>
      <c r="M388" s="2"/>
    </row>
    <row r="389" spans="12:13" x14ac:dyDescent="0.2">
      <c r="L389" s="2"/>
      <c r="M389" s="2"/>
    </row>
    <row r="390" spans="12:13" x14ac:dyDescent="0.2">
      <c r="L390" s="2"/>
      <c r="M390" s="2"/>
    </row>
    <row r="391" spans="12:13" x14ac:dyDescent="0.2">
      <c r="L391" s="2"/>
      <c r="M391" s="2"/>
    </row>
    <row r="392" spans="12:13" x14ac:dyDescent="0.2">
      <c r="L392" s="2"/>
      <c r="M392" s="2"/>
    </row>
    <row r="393" spans="12:13" x14ac:dyDescent="0.2">
      <c r="L393" s="2"/>
      <c r="M393" s="2"/>
    </row>
    <row r="394" spans="12:13" x14ac:dyDescent="0.2">
      <c r="L394" s="2"/>
      <c r="M394" s="2"/>
    </row>
    <row r="395" spans="12:13" x14ac:dyDescent="0.2">
      <c r="L395" s="2"/>
      <c r="M395" s="2"/>
    </row>
    <row r="396" spans="12:13" x14ac:dyDescent="0.2">
      <c r="L396" s="2"/>
      <c r="M396" s="2"/>
    </row>
    <row r="397" spans="12:13" x14ac:dyDescent="0.2">
      <c r="L397" s="2"/>
      <c r="M397" s="2"/>
    </row>
    <row r="398" spans="12:13" x14ac:dyDescent="0.2">
      <c r="L398" s="2"/>
      <c r="M398" s="2"/>
    </row>
    <row r="399" spans="12:13" x14ac:dyDescent="0.2">
      <c r="L399" s="2"/>
      <c r="M399" s="2"/>
    </row>
    <row r="400" spans="12:13" x14ac:dyDescent="0.2">
      <c r="L400" s="2"/>
      <c r="M400" s="2"/>
    </row>
    <row r="401" spans="12:13" x14ac:dyDescent="0.2">
      <c r="L401" s="2"/>
      <c r="M401" s="2"/>
    </row>
    <row r="402" spans="12:13" x14ac:dyDescent="0.2">
      <c r="L402" s="2"/>
      <c r="M402" s="2"/>
    </row>
    <row r="403" spans="12:13" x14ac:dyDescent="0.2">
      <c r="L403" s="2"/>
      <c r="M403" s="2"/>
    </row>
    <row r="404" spans="12:13" x14ac:dyDescent="0.2">
      <c r="L404" s="2"/>
      <c r="M404" s="2"/>
    </row>
    <row r="405" spans="12:13" x14ac:dyDescent="0.2">
      <c r="L405" s="2"/>
      <c r="M405" s="2"/>
    </row>
    <row r="406" spans="12:13" x14ac:dyDescent="0.2">
      <c r="L406" s="2"/>
      <c r="M406" s="2"/>
    </row>
    <row r="407" spans="12:13" x14ac:dyDescent="0.2">
      <c r="L407" s="2"/>
      <c r="M407" s="2"/>
    </row>
    <row r="408" spans="12:13" x14ac:dyDescent="0.2">
      <c r="L408" s="2"/>
      <c r="M408" s="2"/>
    </row>
    <row r="409" spans="12:13" x14ac:dyDescent="0.2">
      <c r="L409" s="2"/>
      <c r="M409" s="2"/>
    </row>
    <row r="410" spans="12:13" x14ac:dyDescent="0.2">
      <c r="L410" s="2"/>
      <c r="M410" s="2"/>
    </row>
    <row r="411" spans="12:13" x14ac:dyDescent="0.2">
      <c r="L411" s="2"/>
      <c r="M411" s="2"/>
    </row>
    <row r="412" spans="12:13" x14ac:dyDescent="0.2">
      <c r="L412" s="2"/>
      <c r="M412" s="2"/>
    </row>
    <row r="413" spans="12:13" x14ac:dyDescent="0.2">
      <c r="L413" s="2"/>
      <c r="M413" s="2"/>
    </row>
    <row r="414" spans="12:13" x14ac:dyDescent="0.2">
      <c r="L414" s="2"/>
      <c r="M414" s="2"/>
    </row>
    <row r="415" spans="12:13" x14ac:dyDescent="0.2">
      <c r="L415" s="2"/>
      <c r="M415" s="2"/>
    </row>
    <row r="416" spans="12:13" x14ac:dyDescent="0.2">
      <c r="L416" s="2"/>
      <c r="M416" s="2"/>
    </row>
    <row r="417" spans="12:13" x14ac:dyDescent="0.2">
      <c r="L417" s="2"/>
      <c r="M417" s="2"/>
    </row>
    <row r="418" spans="12:13" x14ac:dyDescent="0.2">
      <c r="L418" s="2"/>
      <c r="M418" s="2"/>
    </row>
    <row r="419" spans="12:13" x14ac:dyDescent="0.2">
      <c r="L419" s="2"/>
      <c r="M419" s="2"/>
    </row>
    <row r="420" spans="12:13" x14ac:dyDescent="0.2">
      <c r="L420" s="2"/>
      <c r="M420" s="2"/>
    </row>
    <row r="421" spans="12:13" x14ac:dyDescent="0.2">
      <c r="L421" s="2"/>
      <c r="M421" s="2"/>
    </row>
    <row r="422" spans="12:13" x14ac:dyDescent="0.2">
      <c r="L422" s="2"/>
      <c r="M422" s="2"/>
    </row>
    <row r="423" spans="12:13" x14ac:dyDescent="0.2">
      <c r="L423" s="2"/>
      <c r="M423" s="2"/>
    </row>
    <row r="424" spans="12:13" x14ac:dyDescent="0.2">
      <c r="L424" s="2"/>
      <c r="M424" s="2"/>
    </row>
    <row r="425" spans="12:13" x14ac:dyDescent="0.2">
      <c r="L425" s="2"/>
      <c r="M425" s="2"/>
    </row>
    <row r="426" spans="12:13" x14ac:dyDescent="0.2">
      <c r="L426" s="2"/>
      <c r="M426" s="2"/>
    </row>
    <row r="427" spans="12:13" x14ac:dyDescent="0.2">
      <c r="L427" s="2"/>
      <c r="M427" s="2"/>
    </row>
    <row r="428" spans="12:13" x14ac:dyDescent="0.2">
      <c r="L428" s="2"/>
      <c r="M428" s="2"/>
    </row>
    <row r="429" spans="12:13" x14ac:dyDescent="0.2">
      <c r="L429" s="2"/>
      <c r="M429" s="2"/>
    </row>
    <row r="430" spans="12:13" x14ac:dyDescent="0.2">
      <c r="L430" s="2"/>
      <c r="M430" s="2"/>
    </row>
    <row r="431" spans="12:13" x14ac:dyDescent="0.2">
      <c r="L431" s="2"/>
      <c r="M431" s="2"/>
    </row>
    <row r="432" spans="12:13" x14ac:dyDescent="0.2">
      <c r="L432" s="2"/>
      <c r="M432" s="2"/>
    </row>
    <row r="433" spans="12:13" x14ac:dyDescent="0.2">
      <c r="L433" s="2"/>
      <c r="M433" s="2"/>
    </row>
    <row r="434" spans="12:13" x14ac:dyDescent="0.2">
      <c r="L434" s="2"/>
      <c r="M434" s="2"/>
    </row>
    <row r="435" spans="12:13" x14ac:dyDescent="0.2">
      <c r="L435" s="2"/>
      <c r="M435" s="2"/>
    </row>
    <row r="436" spans="12:13" x14ac:dyDescent="0.2">
      <c r="L436" s="2"/>
      <c r="M436" s="2"/>
    </row>
    <row r="437" spans="12:13" x14ac:dyDescent="0.2">
      <c r="L437" s="2"/>
      <c r="M437" s="2"/>
    </row>
    <row r="438" spans="12:13" x14ac:dyDescent="0.2">
      <c r="L438" s="2"/>
      <c r="M438" s="2"/>
    </row>
    <row r="439" spans="12:13" x14ac:dyDescent="0.2">
      <c r="L439" s="2"/>
      <c r="M439" s="2"/>
    </row>
    <row r="440" spans="12:13" x14ac:dyDescent="0.2">
      <c r="L440" s="2"/>
      <c r="M440" s="2"/>
    </row>
    <row r="441" spans="12:13" x14ac:dyDescent="0.2">
      <c r="L441" s="2"/>
      <c r="M441" s="2"/>
    </row>
    <row r="442" spans="12:13" x14ac:dyDescent="0.2">
      <c r="L442" s="2"/>
      <c r="M442" s="2"/>
    </row>
    <row r="443" spans="12:13" x14ac:dyDescent="0.2">
      <c r="L443" s="2"/>
      <c r="M443" s="2"/>
    </row>
    <row r="444" spans="12:13" x14ac:dyDescent="0.2">
      <c r="L444" s="2"/>
      <c r="M444" s="2"/>
    </row>
    <row r="445" spans="12:13" x14ac:dyDescent="0.2">
      <c r="L445" s="2"/>
      <c r="M445" s="2"/>
    </row>
    <row r="446" spans="12:13" x14ac:dyDescent="0.2">
      <c r="L446" s="2"/>
      <c r="M446" s="2"/>
    </row>
    <row r="447" spans="12:13" x14ac:dyDescent="0.2">
      <c r="L447" s="2"/>
      <c r="M447" s="2"/>
    </row>
    <row r="448" spans="12:13" x14ac:dyDescent="0.2">
      <c r="L448" s="2"/>
      <c r="M448" s="2"/>
    </row>
    <row r="449" spans="12:13" x14ac:dyDescent="0.2">
      <c r="L449" s="2"/>
      <c r="M449" s="2"/>
    </row>
    <row r="450" spans="12:13" x14ac:dyDescent="0.2">
      <c r="L450" s="2"/>
      <c r="M450" s="2"/>
    </row>
    <row r="451" spans="12:13" x14ac:dyDescent="0.2">
      <c r="L451" s="2"/>
      <c r="M451" s="2"/>
    </row>
    <row r="452" spans="12:13" x14ac:dyDescent="0.2">
      <c r="L452" s="2"/>
      <c r="M452" s="2"/>
    </row>
    <row r="453" spans="12:13" x14ac:dyDescent="0.2">
      <c r="L453" s="2"/>
      <c r="M453" s="2"/>
    </row>
    <row r="454" spans="12:13" x14ac:dyDescent="0.2">
      <c r="L454" s="2"/>
      <c r="M454" s="2"/>
    </row>
    <row r="455" spans="12:13" x14ac:dyDescent="0.2">
      <c r="L455" s="2"/>
      <c r="M455" s="2"/>
    </row>
    <row r="456" spans="12:13" x14ac:dyDescent="0.2">
      <c r="L456" s="2"/>
      <c r="M456" s="2"/>
    </row>
    <row r="457" spans="12:13" x14ac:dyDescent="0.2">
      <c r="L457" s="2"/>
      <c r="M457" s="2"/>
    </row>
    <row r="458" spans="12:13" x14ac:dyDescent="0.2">
      <c r="L458" s="2"/>
      <c r="M458" s="2"/>
    </row>
    <row r="459" spans="12:13" x14ac:dyDescent="0.2">
      <c r="L459" s="2"/>
      <c r="M459" s="2"/>
    </row>
    <row r="460" spans="12:13" x14ac:dyDescent="0.2">
      <c r="L460" s="2"/>
      <c r="M460" s="2"/>
    </row>
    <row r="461" spans="12:13" x14ac:dyDescent="0.2">
      <c r="L461" s="2"/>
      <c r="M461" s="2"/>
    </row>
    <row r="462" spans="12:13" x14ac:dyDescent="0.2">
      <c r="L462" s="2"/>
      <c r="M462" s="2"/>
    </row>
    <row r="463" spans="12:13" x14ac:dyDescent="0.2">
      <c r="L463" s="2"/>
      <c r="M463" s="2"/>
    </row>
    <row r="464" spans="12:13" x14ac:dyDescent="0.2">
      <c r="L464" s="2"/>
      <c r="M464" s="2"/>
    </row>
    <row r="465" spans="12:13" x14ac:dyDescent="0.2">
      <c r="L465" s="2"/>
      <c r="M465" s="2"/>
    </row>
    <row r="466" spans="12:13" x14ac:dyDescent="0.2">
      <c r="L466" s="2"/>
      <c r="M466" s="2"/>
    </row>
    <row r="467" spans="12:13" x14ac:dyDescent="0.2">
      <c r="L467" s="2"/>
      <c r="M467" s="2"/>
    </row>
    <row r="468" spans="12:13" x14ac:dyDescent="0.2">
      <c r="L468" s="2"/>
      <c r="M468" s="2"/>
    </row>
    <row r="469" spans="12:13" x14ac:dyDescent="0.2">
      <c r="L469" s="2"/>
      <c r="M469" s="2"/>
    </row>
    <row r="470" spans="12:13" x14ac:dyDescent="0.2">
      <c r="L470" s="2"/>
      <c r="M470" s="2"/>
    </row>
    <row r="471" spans="12:13" x14ac:dyDescent="0.2">
      <c r="L471" s="2"/>
      <c r="M471" s="2"/>
    </row>
    <row r="472" spans="12:13" x14ac:dyDescent="0.2">
      <c r="L472" s="2"/>
      <c r="M472" s="2"/>
    </row>
    <row r="473" spans="12:13" x14ac:dyDescent="0.2">
      <c r="L473" s="2"/>
      <c r="M473" s="2"/>
    </row>
    <row r="474" spans="12:13" x14ac:dyDescent="0.2">
      <c r="L474" s="2"/>
      <c r="M474" s="2"/>
    </row>
    <row r="475" spans="12:13" x14ac:dyDescent="0.2">
      <c r="L475" s="2"/>
      <c r="M475" s="2"/>
    </row>
    <row r="476" spans="12:13" x14ac:dyDescent="0.2">
      <c r="L476" s="2"/>
      <c r="M476" s="2"/>
    </row>
    <row r="477" spans="12:13" x14ac:dyDescent="0.2">
      <c r="L477" s="2"/>
      <c r="M477" s="2"/>
    </row>
    <row r="478" spans="12:13" x14ac:dyDescent="0.2">
      <c r="L478" s="2"/>
      <c r="M478" s="2"/>
    </row>
    <row r="479" spans="12:13" x14ac:dyDescent="0.2">
      <c r="L479" s="2"/>
      <c r="M479" s="2"/>
    </row>
    <row r="480" spans="12:13" x14ac:dyDescent="0.2">
      <c r="L480" s="2"/>
      <c r="M480" s="2"/>
    </row>
    <row r="481" spans="12:13" x14ac:dyDescent="0.2">
      <c r="L481" s="2"/>
      <c r="M481" s="2"/>
    </row>
    <row r="482" spans="12:13" x14ac:dyDescent="0.2">
      <c r="L482" s="2"/>
      <c r="M482" s="2"/>
    </row>
    <row r="483" spans="12:13" x14ac:dyDescent="0.2">
      <c r="L483" s="2"/>
      <c r="M483" s="2"/>
    </row>
    <row r="484" spans="12:13" x14ac:dyDescent="0.2">
      <c r="L484" s="2"/>
      <c r="M484" s="2"/>
    </row>
    <row r="485" spans="12:13" x14ac:dyDescent="0.2">
      <c r="L485" s="2"/>
      <c r="M485" s="2"/>
    </row>
    <row r="486" spans="12:13" x14ac:dyDescent="0.2">
      <c r="L486" s="2"/>
      <c r="M486" s="2"/>
    </row>
    <row r="487" spans="12:13" x14ac:dyDescent="0.2">
      <c r="L487" s="2"/>
      <c r="M487" s="2"/>
    </row>
    <row r="488" spans="12:13" x14ac:dyDescent="0.2">
      <c r="L488" s="2"/>
      <c r="M488" s="2"/>
    </row>
    <row r="489" spans="12:13" x14ac:dyDescent="0.2">
      <c r="L489" s="2"/>
      <c r="M489" s="2"/>
    </row>
    <row r="490" spans="12:13" x14ac:dyDescent="0.2">
      <c r="L490" s="2"/>
      <c r="M490" s="2"/>
    </row>
    <row r="491" spans="12:13" x14ac:dyDescent="0.2">
      <c r="L491" s="2"/>
      <c r="M491" s="2"/>
    </row>
    <row r="492" spans="12:13" x14ac:dyDescent="0.2">
      <c r="L492" s="2"/>
      <c r="M492" s="2"/>
    </row>
    <row r="493" spans="12:13" x14ac:dyDescent="0.2">
      <c r="L493" s="2"/>
      <c r="M493" s="2"/>
    </row>
    <row r="494" spans="12:13" x14ac:dyDescent="0.2">
      <c r="L494" s="2"/>
      <c r="M494" s="2"/>
    </row>
    <row r="495" spans="12:13" x14ac:dyDescent="0.2">
      <c r="L495" s="2"/>
      <c r="M495" s="2"/>
    </row>
    <row r="496" spans="12:13" x14ac:dyDescent="0.2">
      <c r="L496" s="2"/>
      <c r="M496" s="2"/>
    </row>
    <row r="497" spans="12:13" x14ac:dyDescent="0.2">
      <c r="L497" s="2"/>
      <c r="M497" s="2"/>
    </row>
    <row r="498" spans="12:13" x14ac:dyDescent="0.2">
      <c r="L498" s="2"/>
      <c r="M498" s="2"/>
    </row>
    <row r="499" spans="12:13" x14ac:dyDescent="0.2">
      <c r="L499" s="2"/>
      <c r="M499" s="2"/>
    </row>
    <row r="500" spans="12:13" x14ac:dyDescent="0.2">
      <c r="L500" s="2"/>
      <c r="M500" s="2"/>
    </row>
    <row r="501" spans="12:13" x14ac:dyDescent="0.2">
      <c r="L501" s="2"/>
      <c r="M501" s="2"/>
    </row>
    <row r="502" spans="12:13" x14ac:dyDescent="0.2">
      <c r="L502" s="2"/>
      <c r="M502" s="2"/>
    </row>
    <row r="503" spans="12:13" x14ac:dyDescent="0.2">
      <c r="L503" s="2"/>
      <c r="M503" s="2"/>
    </row>
    <row r="504" spans="12:13" x14ac:dyDescent="0.2">
      <c r="L504" s="2"/>
      <c r="M504" s="2"/>
    </row>
    <row r="505" spans="12:13" x14ac:dyDescent="0.2">
      <c r="L505" s="2"/>
      <c r="M505" s="2"/>
    </row>
    <row r="506" spans="12:13" x14ac:dyDescent="0.2">
      <c r="L506" s="2"/>
      <c r="M506" s="2"/>
    </row>
    <row r="507" spans="12:13" x14ac:dyDescent="0.2">
      <c r="L507" s="2"/>
      <c r="M507" s="2"/>
    </row>
    <row r="508" spans="12:13" x14ac:dyDescent="0.2">
      <c r="L508" s="2"/>
      <c r="M508" s="2"/>
    </row>
    <row r="509" spans="12:13" x14ac:dyDescent="0.2">
      <c r="L509" s="2"/>
      <c r="M509" s="2"/>
    </row>
    <row r="510" spans="12:13" x14ac:dyDescent="0.2">
      <c r="L510" s="2"/>
      <c r="M510" s="2"/>
    </row>
    <row r="511" spans="12:13" x14ac:dyDescent="0.2">
      <c r="L511" s="2"/>
      <c r="M511" s="2"/>
    </row>
    <row r="512" spans="12:13" x14ac:dyDescent="0.2">
      <c r="L512" s="2"/>
      <c r="M512" s="2"/>
    </row>
    <row r="513" spans="12:13" x14ac:dyDescent="0.2">
      <c r="L513" s="2"/>
      <c r="M513" s="2"/>
    </row>
    <row r="514" spans="12:13" x14ac:dyDescent="0.2">
      <c r="L514" s="2"/>
      <c r="M514" s="2"/>
    </row>
    <row r="515" spans="12:13" x14ac:dyDescent="0.2">
      <c r="L515" s="2"/>
      <c r="M515" s="2"/>
    </row>
    <row r="516" spans="12:13" x14ac:dyDescent="0.2">
      <c r="L516" s="2"/>
      <c r="M516" s="2"/>
    </row>
    <row r="517" spans="12:13" x14ac:dyDescent="0.2">
      <c r="L517" s="2"/>
      <c r="M517" s="2"/>
    </row>
    <row r="518" spans="12:13" x14ac:dyDescent="0.2">
      <c r="L518" s="2"/>
      <c r="M518" s="2"/>
    </row>
    <row r="519" spans="12:13" x14ac:dyDescent="0.2">
      <c r="L519" s="2"/>
      <c r="M519" s="2"/>
    </row>
    <row r="520" spans="12:13" x14ac:dyDescent="0.2">
      <c r="L520" s="2"/>
      <c r="M520" s="2"/>
    </row>
    <row r="521" spans="12:13" x14ac:dyDescent="0.2">
      <c r="L521" s="2"/>
      <c r="M521" s="2"/>
    </row>
    <row r="522" spans="12:13" x14ac:dyDescent="0.2">
      <c r="L522" s="2"/>
      <c r="M522" s="2"/>
    </row>
    <row r="523" spans="12:13" x14ac:dyDescent="0.2">
      <c r="L523" s="2"/>
      <c r="M523" s="2"/>
    </row>
    <row r="524" spans="12:13" x14ac:dyDescent="0.2">
      <c r="L524" s="2"/>
      <c r="M524" s="2"/>
    </row>
    <row r="525" spans="12:13" x14ac:dyDescent="0.2">
      <c r="L525" s="2"/>
      <c r="M525" s="2"/>
    </row>
    <row r="526" spans="12:13" x14ac:dyDescent="0.2">
      <c r="L526" s="2"/>
      <c r="M526" s="2"/>
    </row>
    <row r="527" spans="12:13" x14ac:dyDescent="0.2">
      <c r="L527" s="2"/>
      <c r="M527" s="2"/>
    </row>
    <row r="528" spans="12:13" x14ac:dyDescent="0.2">
      <c r="L528" s="2"/>
      <c r="M528" s="2"/>
    </row>
    <row r="529" spans="12:13" x14ac:dyDescent="0.2">
      <c r="L529" s="2"/>
      <c r="M529" s="2"/>
    </row>
    <row r="530" spans="12:13" x14ac:dyDescent="0.2">
      <c r="L530" s="2"/>
      <c r="M530" s="2"/>
    </row>
    <row r="531" spans="12:13" x14ac:dyDescent="0.2">
      <c r="L531" s="2"/>
      <c r="M531" s="2"/>
    </row>
    <row r="532" spans="12:13" x14ac:dyDescent="0.2">
      <c r="L532" s="2"/>
      <c r="M532" s="2"/>
    </row>
    <row r="533" spans="12:13" x14ac:dyDescent="0.2">
      <c r="L533" s="2"/>
      <c r="M533" s="2"/>
    </row>
    <row r="534" spans="12:13" x14ac:dyDescent="0.2">
      <c r="L534" s="2"/>
      <c r="M534" s="2"/>
    </row>
    <row r="535" spans="12:13" x14ac:dyDescent="0.2">
      <c r="L535" s="2"/>
      <c r="M535" s="2"/>
    </row>
    <row r="536" spans="12:13" x14ac:dyDescent="0.2">
      <c r="L536" s="2"/>
      <c r="M536" s="2"/>
    </row>
    <row r="537" spans="12:13" x14ac:dyDescent="0.2">
      <c r="L537" s="2"/>
      <c r="M537" s="2"/>
    </row>
    <row r="538" spans="12:13" x14ac:dyDescent="0.2">
      <c r="L538" s="2"/>
      <c r="M538" s="2"/>
    </row>
    <row r="539" spans="12:13" x14ac:dyDescent="0.2">
      <c r="L539" s="2"/>
      <c r="M539" s="2"/>
    </row>
    <row r="540" spans="12:13" x14ac:dyDescent="0.2">
      <c r="L540" s="2"/>
      <c r="M540" s="2"/>
    </row>
    <row r="541" spans="12:13" x14ac:dyDescent="0.2">
      <c r="L541" s="2"/>
      <c r="M541" s="2"/>
    </row>
    <row r="542" spans="12:13" x14ac:dyDescent="0.2">
      <c r="L542" s="2"/>
      <c r="M542" s="2"/>
    </row>
    <row r="543" spans="12:13" x14ac:dyDescent="0.2">
      <c r="L543" s="2"/>
      <c r="M543" s="2"/>
    </row>
    <row r="544" spans="12:13" x14ac:dyDescent="0.2">
      <c r="L544" s="2"/>
      <c r="M544" s="2"/>
    </row>
    <row r="545" spans="12:13" x14ac:dyDescent="0.2">
      <c r="L545" s="2"/>
      <c r="M545" s="2"/>
    </row>
    <row r="546" spans="12:13" x14ac:dyDescent="0.2">
      <c r="L546" s="2"/>
      <c r="M546" s="2"/>
    </row>
    <row r="547" spans="12:13" x14ac:dyDescent="0.2">
      <c r="L547" s="2"/>
      <c r="M547" s="2"/>
    </row>
    <row r="548" spans="12:13" x14ac:dyDescent="0.2">
      <c r="L548" s="2"/>
      <c r="M548" s="2"/>
    </row>
    <row r="549" spans="12:13" x14ac:dyDescent="0.2">
      <c r="L549" s="2"/>
      <c r="M549" s="2"/>
    </row>
    <row r="550" spans="12:13" x14ac:dyDescent="0.2">
      <c r="L550" s="2"/>
      <c r="M550" s="2"/>
    </row>
    <row r="551" spans="12:13" x14ac:dyDescent="0.2">
      <c r="L551" s="2"/>
      <c r="M551" s="2"/>
    </row>
    <row r="552" spans="12:13" x14ac:dyDescent="0.2">
      <c r="L552" s="2"/>
      <c r="M552" s="2"/>
    </row>
    <row r="553" spans="12:13" x14ac:dyDescent="0.2">
      <c r="L553" s="2"/>
      <c r="M553" s="2"/>
    </row>
    <row r="554" spans="12:13" x14ac:dyDescent="0.2">
      <c r="L554" s="2"/>
      <c r="M554" s="2"/>
    </row>
    <row r="555" spans="12:13" x14ac:dyDescent="0.2">
      <c r="L555" s="2"/>
      <c r="M555" s="2"/>
    </row>
    <row r="556" spans="12:13" x14ac:dyDescent="0.2">
      <c r="L556" s="2"/>
      <c r="M556" s="2"/>
    </row>
    <row r="557" spans="12:13" x14ac:dyDescent="0.2">
      <c r="L557" s="2"/>
      <c r="M557" s="2"/>
    </row>
    <row r="558" spans="12:13" x14ac:dyDescent="0.2">
      <c r="L558" s="2"/>
      <c r="M558" s="2"/>
    </row>
    <row r="559" spans="12:13" x14ac:dyDescent="0.2">
      <c r="L559" s="2"/>
      <c r="M559" s="2"/>
    </row>
    <row r="560" spans="12:13" x14ac:dyDescent="0.2">
      <c r="L560" s="2"/>
      <c r="M560" s="2"/>
    </row>
    <row r="561" spans="12:13" x14ac:dyDescent="0.2">
      <c r="L561" s="2"/>
      <c r="M561" s="2"/>
    </row>
    <row r="562" spans="12:13" x14ac:dyDescent="0.2">
      <c r="L562" s="2"/>
      <c r="M562" s="2"/>
    </row>
    <row r="563" spans="12:13" x14ac:dyDescent="0.2">
      <c r="L563" s="2"/>
      <c r="M563" s="2"/>
    </row>
    <row r="564" spans="12:13" x14ac:dyDescent="0.2">
      <c r="L564" s="2"/>
      <c r="M564" s="2"/>
    </row>
    <row r="565" spans="12:13" x14ac:dyDescent="0.2">
      <c r="L565" s="2"/>
      <c r="M565" s="2"/>
    </row>
    <row r="566" spans="12:13" x14ac:dyDescent="0.2">
      <c r="L566" s="2"/>
      <c r="M566" s="2"/>
    </row>
    <row r="567" spans="12:13" x14ac:dyDescent="0.2">
      <c r="L567" s="2"/>
      <c r="M567" s="2"/>
    </row>
    <row r="568" spans="12:13" x14ac:dyDescent="0.2">
      <c r="L568" s="2"/>
      <c r="M568" s="2"/>
    </row>
    <row r="569" spans="12:13" x14ac:dyDescent="0.2">
      <c r="L569" s="2"/>
      <c r="M569" s="2"/>
    </row>
    <row r="570" spans="12:13" x14ac:dyDescent="0.2">
      <c r="L570" s="2"/>
      <c r="M570" s="2"/>
    </row>
    <row r="571" spans="12:13" x14ac:dyDescent="0.2">
      <c r="L571" s="2"/>
      <c r="M571" s="2"/>
    </row>
    <row r="572" spans="12:13" x14ac:dyDescent="0.2">
      <c r="L572" s="2"/>
      <c r="M572" s="2"/>
    </row>
    <row r="573" spans="12:13" x14ac:dyDescent="0.2">
      <c r="L573" s="2"/>
      <c r="M573" s="2"/>
    </row>
    <row r="574" spans="12:13" x14ac:dyDescent="0.2">
      <c r="L574" s="2"/>
      <c r="M574" s="2"/>
    </row>
    <row r="575" spans="12:13" x14ac:dyDescent="0.2">
      <c r="L575" s="2"/>
      <c r="M575" s="2"/>
    </row>
    <row r="576" spans="12:13" x14ac:dyDescent="0.2">
      <c r="L576" s="2"/>
      <c r="M576" s="2"/>
    </row>
    <row r="577" spans="12:13" x14ac:dyDescent="0.2">
      <c r="L577" s="2"/>
      <c r="M577" s="2"/>
    </row>
    <row r="578" spans="12:13" x14ac:dyDescent="0.2">
      <c r="L578" s="2"/>
      <c r="M578" s="2"/>
    </row>
    <row r="579" spans="12:13" x14ac:dyDescent="0.2">
      <c r="L579" s="2"/>
      <c r="M579" s="2"/>
    </row>
    <row r="580" spans="12:13" x14ac:dyDescent="0.2">
      <c r="L580" s="2"/>
      <c r="M580" s="2"/>
    </row>
    <row r="581" spans="12:13" x14ac:dyDescent="0.2">
      <c r="L581" s="2"/>
      <c r="M581" s="2"/>
    </row>
    <row r="582" spans="12:13" x14ac:dyDescent="0.2">
      <c r="L582" s="2"/>
      <c r="M582" s="2"/>
    </row>
    <row r="583" spans="12:13" x14ac:dyDescent="0.2">
      <c r="L583" s="2"/>
      <c r="M583" s="2"/>
    </row>
    <row r="584" spans="12:13" x14ac:dyDescent="0.2">
      <c r="L584" s="2"/>
      <c r="M584" s="2"/>
    </row>
    <row r="585" spans="12:13" x14ac:dyDescent="0.2">
      <c r="L585" s="2"/>
      <c r="M585" s="2"/>
    </row>
    <row r="586" spans="12:13" x14ac:dyDescent="0.2">
      <c r="L586" s="2"/>
      <c r="M586" s="2"/>
    </row>
    <row r="587" spans="12:13" x14ac:dyDescent="0.2">
      <c r="L587" s="2"/>
      <c r="M587" s="2"/>
    </row>
    <row r="588" spans="12:13" x14ac:dyDescent="0.2">
      <c r="L588" s="2"/>
      <c r="M588" s="2"/>
    </row>
    <row r="589" spans="12:13" x14ac:dyDescent="0.2">
      <c r="L589" s="2"/>
      <c r="M589" s="2"/>
    </row>
    <row r="590" spans="12:13" x14ac:dyDescent="0.2">
      <c r="L590" s="2"/>
      <c r="M590" s="2"/>
    </row>
    <row r="591" spans="12:13" x14ac:dyDescent="0.2">
      <c r="L591" s="2"/>
      <c r="M591" s="2"/>
    </row>
    <row r="592" spans="12:13" x14ac:dyDescent="0.2">
      <c r="L592" s="2"/>
      <c r="M592" s="2"/>
    </row>
    <row r="593" spans="12:13" x14ac:dyDescent="0.2">
      <c r="L593" s="2"/>
      <c r="M593" s="2"/>
    </row>
    <row r="594" spans="12:13" x14ac:dyDescent="0.2">
      <c r="L594" s="2"/>
      <c r="M594" s="2"/>
    </row>
    <row r="595" spans="12:13" x14ac:dyDescent="0.2">
      <c r="L595" s="2"/>
      <c r="M595" s="2"/>
    </row>
    <row r="596" spans="12:13" x14ac:dyDescent="0.2">
      <c r="L596" s="2"/>
      <c r="M596" s="2"/>
    </row>
    <row r="597" spans="12:13" x14ac:dyDescent="0.2">
      <c r="L597" s="2"/>
      <c r="M597" s="2"/>
    </row>
    <row r="598" spans="12:13" x14ac:dyDescent="0.2">
      <c r="L598" s="2"/>
      <c r="M598" s="2"/>
    </row>
    <row r="599" spans="12:13" x14ac:dyDescent="0.2">
      <c r="L599" s="2"/>
      <c r="M599" s="2"/>
    </row>
    <row r="600" spans="12:13" x14ac:dyDescent="0.2">
      <c r="L600" s="2"/>
      <c r="M600" s="2"/>
    </row>
    <row r="601" spans="12:13" x14ac:dyDescent="0.2">
      <c r="L601" s="2"/>
      <c r="M601" s="2"/>
    </row>
    <row r="602" spans="12:13" x14ac:dyDescent="0.2">
      <c r="L602" s="2"/>
      <c r="M602" s="2"/>
    </row>
    <row r="603" spans="12:13" x14ac:dyDescent="0.2">
      <c r="L603" s="2"/>
      <c r="M603" s="2"/>
    </row>
    <row r="604" spans="12:13" x14ac:dyDescent="0.2">
      <c r="L604" s="2"/>
      <c r="M604" s="2"/>
    </row>
    <row r="605" spans="12:13" x14ac:dyDescent="0.2">
      <c r="L605" s="2"/>
      <c r="M605" s="2"/>
    </row>
    <row r="606" spans="12:13" x14ac:dyDescent="0.2">
      <c r="L606" s="2"/>
      <c r="M606" s="2"/>
    </row>
    <row r="607" spans="12:13" x14ac:dyDescent="0.2">
      <c r="L607" s="2"/>
      <c r="M607" s="2"/>
    </row>
    <row r="608" spans="12:13" x14ac:dyDescent="0.2">
      <c r="L608" s="2"/>
      <c r="M608" s="2"/>
    </row>
    <row r="609" spans="12:13" x14ac:dyDescent="0.2">
      <c r="L609" s="2"/>
      <c r="M609" s="2"/>
    </row>
    <row r="610" spans="12:13" x14ac:dyDescent="0.2">
      <c r="L610" s="2"/>
      <c r="M610" s="2"/>
    </row>
    <row r="611" spans="12:13" x14ac:dyDescent="0.2">
      <c r="L611" s="2"/>
      <c r="M611" s="2"/>
    </row>
    <row r="612" spans="12:13" x14ac:dyDescent="0.2">
      <c r="L612" s="2"/>
      <c r="M612" s="2"/>
    </row>
    <row r="613" spans="12:13" x14ac:dyDescent="0.2">
      <c r="L613" s="2"/>
      <c r="M613" s="2"/>
    </row>
    <row r="614" spans="12:13" x14ac:dyDescent="0.2">
      <c r="L614" s="2"/>
      <c r="M614" s="2"/>
    </row>
    <row r="615" spans="12:13" x14ac:dyDescent="0.2">
      <c r="L615" s="2"/>
      <c r="M615" s="2"/>
    </row>
    <row r="616" spans="12:13" x14ac:dyDescent="0.2">
      <c r="L616" s="2"/>
      <c r="M616" s="2"/>
    </row>
    <row r="617" spans="12:13" x14ac:dyDescent="0.2">
      <c r="L617" s="2"/>
      <c r="M617" s="2"/>
    </row>
    <row r="618" spans="12:13" x14ac:dyDescent="0.2">
      <c r="L618" s="2"/>
      <c r="M618" s="2"/>
    </row>
    <row r="619" spans="12:13" x14ac:dyDescent="0.2">
      <c r="L619" s="2"/>
      <c r="M619" s="2"/>
    </row>
    <row r="620" spans="12:13" x14ac:dyDescent="0.2">
      <c r="L620" s="2"/>
      <c r="M620" s="2"/>
    </row>
    <row r="621" spans="12:13" x14ac:dyDescent="0.2">
      <c r="L621" s="2"/>
      <c r="M621" s="2"/>
    </row>
    <row r="622" spans="12:13" x14ac:dyDescent="0.2">
      <c r="L622" s="2"/>
      <c r="M622" s="2"/>
    </row>
    <row r="623" spans="12:13" x14ac:dyDescent="0.2">
      <c r="L623" s="2"/>
      <c r="M623" s="2"/>
    </row>
    <row r="624" spans="12:13" x14ac:dyDescent="0.2">
      <c r="L624" s="2"/>
      <c r="M624" s="2"/>
    </row>
    <row r="625" spans="12:13" x14ac:dyDescent="0.2">
      <c r="L625" s="2"/>
      <c r="M625" s="2"/>
    </row>
    <row r="626" spans="12:13" x14ac:dyDescent="0.2">
      <c r="L626" s="2"/>
      <c r="M626" s="2"/>
    </row>
    <row r="627" spans="12:13" x14ac:dyDescent="0.2">
      <c r="L627" s="2"/>
      <c r="M627" s="2"/>
    </row>
    <row r="628" spans="12:13" x14ac:dyDescent="0.2">
      <c r="L628" s="2"/>
      <c r="M628" s="2"/>
    </row>
    <row r="629" spans="12:13" x14ac:dyDescent="0.2">
      <c r="L629" s="2"/>
      <c r="M629" s="2"/>
    </row>
    <row r="630" spans="12:13" x14ac:dyDescent="0.2">
      <c r="L630" s="2"/>
      <c r="M630" s="2"/>
    </row>
    <row r="631" spans="12:13" x14ac:dyDescent="0.2">
      <c r="L631" s="2"/>
      <c r="M631" s="2"/>
    </row>
    <row r="632" spans="12:13" x14ac:dyDescent="0.2">
      <c r="L632" s="2"/>
      <c r="M632" s="2"/>
    </row>
    <row r="633" spans="12:13" x14ac:dyDescent="0.2">
      <c r="L633" s="2"/>
      <c r="M633" s="2"/>
    </row>
    <row r="634" spans="12:13" x14ac:dyDescent="0.2">
      <c r="L634" s="2"/>
      <c r="M634" s="2"/>
    </row>
    <row r="635" spans="12:13" x14ac:dyDescent="0.2">
      <c r="L635" s="2"/>
      <c r="M635" s="2"/>
    </row>
    <row r="636" spans="12:13" x14ac:dyDescent="0.2">
      <c r="L636" s="2"/>
      <c r="M636" s="2"/>
    </row>
    <row r="637" spans="12:13" x14ac:dyDescent="0.2">
      <c r="L637" s="2"/>
      <c r="M637" s="2"/>
    </row>
    <row r="638" spans="12:13" x14ac:dyDescent="0.2">
      <c r="L638" s="2"/>
      <c r="M638" s="2"/>
    </row>
    <row r="639" spans="12:13" x14ac:dyDescent="0.2">
      <c r="L639" s="2"/>
      <c r="M639" s="2"/>
    </row>
    <row r="640" spans="12:13" x14ac:dyDescent="0.2">
      <c r="L640" s="2"/>
      <c r="M640" s="2"/>
    </row>
    <row r="641" spans="12:13" x14ac:dyDescent="0.2">
      <c r="L641" s="2"/>
      <c r="M641" s="2"/>
    </row>
    <row r="642" spans="12:13" x14ac:dyDescent="0.2">
      <c r="L642" s="2"/>
      <c r="M642" s="2"/>
    </row>
    <row r="643" spans="12:13" x14ac:dyDescent="0.2">
      <c r="L643" s="2"/>
      <c r="M643" s="2"/>
    </row>
    <row r="644" spans="12:13" x14ac:dyDescent="0.2">
      <c r="L644" s="2"/>
      <c r="M644" s="2"/>
    </row>
    <row r="645" spans="12:13" x14ac:dyDescent="0.2">
      <c r="L645" s="2"/>
      <c r="M645" s="2"/>
    </row>
    <row r="646" spans="12:13" x14ac:dyDescent="0.2">
      <c r="L646" s="2"/>
      <c r="M646" s="2"/>
    </row>
    <row r="647" spans="12:13" x14ac:dyDescent="0.2">
      <c r="L647" s="2"/>
      <c r="M647" s="2"/>
    </row>
    <row r="648" spans="12:13" x14ac:dyDescent="0.2">
      <c r="L648" s="2"/>
      <c r="M648" s="2"/>
    </row>
    <row r="649" spans="12:13" x14ac:dyDescent="0.2">
      <c r="L649" s="2"/>
      <c r="M649" s="2"/>
    </row>
    <row r="650" spans="12:13" x14ac:dyDescent="0.2">
      <c r="L650" s="2"/>
      <c r="M650" s="2"/>
    </row>
    <row r="651" spans="12:13" x14ac:dyDescent="0.2">
      <c r="L651" s="2"/>
      <c r="M651" s="2"/>
    </row>
    <row r="652" spans="12:13" x14ac:dyDescent="0.2">
      <c r="L652" s="2"/>
      <c r="M652" s="2"/>
    </row>
    <row r="653" spans="12:13" x14ac:dyDescent="0.2">
      <c r="L653" s="2"/>
      <c r="M653" s="2"/>
    </row>
    <row r="654" spans="12:13" x14ac:dyDescent="0.2">
      <c r="L654" s="2"/>
      <c r="M654" s="2"/>
    </row>
    <row r="655" spans="12:13" x14ac:dyDescent="0.2">
      <c r="L655" s="2"/>
      <c r="M655" s="2"/>
    </row>
    <row r="656" spans="12:13" x14ac:dyDescent="0.2">
      <c r="L656" s="2"/>
      <c r="M656" s="2"/>
    </row>
    <row r="657" spans="12:13" x14ac:dyDescent="0.2">
      <c r="L657" s="2"/>
      <c r="M657" s="2"/>
    </row>
    <row r="658" spans="12:13" x14ac:dyDescent="0.2">
      <c r="L658" s="2"/>
      <c r="M658" s="2"/>
    </row>
    <row r="659" spans="12:13" x14ac:dyDescent="0.2">
      <c r="L659" s="2"/>
      <c r="M659" s="2"/>
    </row>
    <row r="660" spans="12:13" x14ac:dyDescent="0.2">
      <c r="L660" s="2"/>
      <c r="M660" s="2"/>
    </row>
    <row r="661" spans="12:13" x14ac:dyDescent="0.2">
      <c r="L661" s="2"/>
      <c r="M661" s="2"/>
    </row>
    <row r="662" spans="12:13" x14ac:dyDescent="0.2">
      <c r="L662" s="2"/>
      <c r="M662" s="2"/>
    </row>
    <row r="663" spans="12:13" x14ac:dyDescent="0.2">
      <c r="L663" s="2"/>
      <c r="M663" s="2"/>
    </row>
    <row r="664" spans="12:13" x14ac:dyDescent="0.2">
      <c r="L664" s="2"/>
      <c r="M664" s="2"/>
    </row>
    <row r="665" spans="12:13" x14ac:dyDescent="0.2">
      <c r="L665" s="2"/>
      <c r="M665" s="2"/>
    </row>
    <row r="666" spans="12:13" x14ac:dyDescent="0.2">
      <c r="L666" s="2"/>
      <c r="M666" s="2"/>
    </row>
    <row r="667" spans="12:13" x14ac:dyDescent="0.2">
      <c r="L667" s="2"/>
      <c r="M667" s="2"/>
    </row>
    <row r="668" spans="12:13" x14ac:dyDescent="0.2">
      <c r="L668" s="2"/>
      <c r="M668" s="2"/>
    </row>
    <row r="669" spans="12:13" x14ac:dyDescent="0.2">
      <c r="L669" s="2"/>
      <c r="M669" s="2"/>
    </row>
    <row r="670" spans="12:13" x14ac:dyDescent="0.2">
      <c r="L670" s="2"/>
      <c r="M670" s="2"/>
    </row>
    <row r="671" spans="12:13" x14ac:dyDescent="0.2">
      <c r="L671" s="2"/>
      <c r="M671" s="2"/>
    </row>
    <row r="672" spans="12:13" x14ac:dyDescent="0.2">
      <c r="L672" s="2"/>
      <c r="M672" s="2"/>
    </row>
    <row r="673" spans="12:13" x14ac:dyDescent="0.2">
      <c r="L673" s="2"/>
      <c r="M673" s="2"/>
    </row>
    <row r="674" spans="12:13" x14ac:dyDescent="0.2">
      <c r="L674" s="2"/>
      <c r="M674" s="2"/>
    </row>
    <row r="675" spans="12:13" x14ac:dyDescent="0.2">
      <c r="L675" s="2"/>
      <c r="M675" s="2"/>
    </row>
    <row r="676" spans="12:13" x14ac:dyDescent="0.2">
      <c r="L676" s="2"/>
      <c r="M676" s="2"/>
    </row>
    <row r="677" spans="12:13" x14ac:dyDescent="0.2">
      <c r="L677" s="2"/>
      <c r="M677" s="2"/>
    </row>
    <row r="678" spans="12:13" x14ac:dyDescent="0.2">
      <c r="L678" s="2"/>
      <c r="M678" s="2"/>
    </row>
    <row r="679" spans="12:13" x14ac:dyDescent="0.2">
      <c r="L679" s="2"/>
      <c r="M679" s="2"/>
    </row>
    <row r="680" spans="12:13" x14ac:dyDescent="0.2">
      <c r="L680" s="2"/>
      <c r="M680" s="2"/>
    </row>
    <row r="681" spans="12:13" x14ac:dyDescent="0.2">
      <c r="L681" s="2"/>
      <c r="M681" s="2"/>
    </row>
    <row r="682" spans="12:13" x14ac:dyDescent="0.2">
      <c r="L682" s="2"/>
      <c r="M682" s="2"/>
    </row>
    <row r="683" spans="12:13" x14ac:dyDescent="0.2">
      <c r="L683" s="2"/>
      <c r="M683" s="2"/>
    </row>
    <row r="684" spans="12:13" x14ac:dyDescent="0.2">
      <c r="L684" s="2"/>
      <c r="M684" s="2"/>
    </row>
    <row r="685" spans="12:13" x14ac:dyDescent="0.2">
      <c r="L685" s="2"/>
      <c r="M685" s="2"/>
    </row>
    <row r="686" spans="12:13" x14ac:dyDescent="0.2">
      <c r="L686" s="2"/>
      <c r="M686" s="2"/>
    </row>
    <row r="687" spans="12:13" x14ac:dyDescent="0.2">
      <c r="L687" s="2"/>
      <c r="M687" s="2"/>
    </row>
    <row r="688" spans="12:13" x14ac:dyDescent="0.2">
      <c r="L688" s="2"/>
      <c r="M688" s="2"/>
    </row>
    <row r="689" spans="12:13" x14ac:dyDescent="0.2">
      <c r="L689" s="2"/>
      <c r="M689" s="2"/>
    </row>
    <row r="690" spans="12:13" x14ac:dyDescent="0.2">
      <c r="L690" s="2"/>
      <c r="M690" s="2"/>
    </row>
    <row r="691" spans="12:13" x14ac:dyDescent="0.2">
      <c r="L691" s="2"/>
      <c r="M691" s="2"/>
    </row>
    <row r="692" spans="12:13" x14ac:dyDescent="0.2">
      <c r="L692" s="2"/>
      <c r="M692" s="2"/>
    </row>
    <row r="693" spans="12:13" x14ac:dyDescent="0.2">
      <c r="L693" s="2"/>
      <c r="M693" s="2"/>
    </row>
    <row r="694" spans="12:13" x14ac:dyDescent="0.2">
      <c r="L694" s="2"/>
      <c r="M694" s="2"/>
    </row>
    <row r="695" spans="12:13" x14ac:dyDescent="0.2">
      <c r="L695" s="2"/>
      <c r="M695" s="2"/>
    </row>
    <row r="696" spans="12:13" x14ac:dyDescent="0.2">
      <c r="L696" s="2"/>
      <c r="M696" s="2"/>
    </row>
    <row r="697" spans="12:13" x14ac:dyDescent="0.2">
      <c r="L697" s="2"/>
      <c r="M697" s="2"/>
    </row>
    <row r="698" spans="12:13" x14ac:dyDescent="0.2">
      <c r="L698" s="2"/>
      <c r="M698" s="2"/>
    </row>
    <row r="699" spans="12:13" x14ac:dyDescent="0.2">
      <c r="L699" s="2"/>
      <c r="M699" s="2"/>
    </row>
    <row r="700" spans="12:13" x14ac:dyDescent="0.2">
      <c r="L700" s="2"/>
      <c r="M700" s="2"/>
    </row>
    <row r="701" spans="12:13" x14ac:dyDescent="0.2">
      <c r="L701" s="2"/>
      <c r="M701" s="2"/>
    </row>
    <row r="702" spans="12:13" x14ac:dyDescent="0.2">
      <c r="L702" s="2"/>
      <c r="M702" s="2"/>
    </row>
    <row r="703" spans="12:13" x14ac:dyDescent="0.2">
      <c r="L703" s="2"/>
      <c r="M703" s="2"/>
    </row>
    <row r="704" spans="12:13" x14ac:dyDescent="0.2">
      <c r="L704" s="2"/>
      <c r="M704" s="2"/>
    </row>
    <row r="705" spans="12:13" x14ac:dyDescent="0.2">
      <c r="L705" s="2"/>
      <c r="M705" s="2"/>
    </row>
    <row r="706" spans="12:13" x14ac:dyDescent="0.2">
      <c r="L706" s="2"/>
      <c r="M706" s="2"/>
    </row>
    <row r="707" spans="12:13" x14ac:dyDescent="0.2">
      <c r="L707" s="2"/>
      <c r="M707" s="2"/>
    </row>
    <row r="708" spans="12:13" x14ac:dyDescent="0.2">
      <c r="L708" s="2"/>
      <c r="M708" s="2"/>
    </row>
    <row r="709" spans="12:13" x14ac:dyDescent="0.2">
      <c r="L709" s="2"/>
      <c r="M709" s="2"/>
    </row>
    <row r="710" spans="12:13" x14ac:dyDescent="0.2">
      <c r="L710" s="2"/>
      <c r="M710" s="2"/>
    </row>
    <row r="711" spans="12:13" x14ac:dyDescent="0.2">
      <c r="L711" s="2"/>
      <c r="M711" s="2"/>
    </row>
    <row r="712" spans="12:13" x14ac:dyDescent="0.2">
      <c r="L712" s="2"/>
      <c r="M712" s="2"/>
    </row>
    <row r="713" spans="12:13" x14ac:dyDescent="0.2">
      <c r="L713" s="2"/>
      <c r="M713" s="2"/>
    </row>
    <row r="714" spans="12:13" x14ac:dyDescent="0.2">
      <c r="L714" s="2"/>
      <c r="M714" s="2"/>
    </row>
    <row r="715" spans="12:13" x14ac:dyDescent="0.2">
      <c r="L715" s="2"/>
      <c r="M715" s="2"/>
    </row>
    <row r="716" spans="12:13" x14ac:dyDescent="0.2">
      <c r="L716" s="2"/>
      <c r="M716" s="2"/>
    </row>
    <row r="717" spans="12:13" x14ac:dyDescent="0.2">
      <c r="L717" s="2"/>
      <c r="M717" s="2"/>
    </row>
    <row r="718" spans="12:13" x14ac:dyDescent="0.2">
      <c r="L718" s="2"/>
      <c r="M718" s="2"/>
    </row>
    <row r="719" spans="12:13" x14ac:dyDescent="0.2">
      <c r="L719" s="2"/>
      <c r="M719" s="2"/>
    </row>
    <row r="720" spans="12:13" x14ac:dyDescent="0.2">
      <c r="L720" s="2"/>
      <c r="M720" s="2"/>
    </row>
    <row r="721" spans="12:13" x14ac:dyDescent="0.2">
      <c r="L721" s="2"/>
      <c r="M721" s="2"/>
    </row>
    <row r="722" spans="12:13" x14ac:dyDescent="0.2">
      <c r="L722" s="2"/>
      <c r="M722" s="2"/>
    </row>
    <row r="723" spans="12:13" x14ac:dyDescent="0.2">
      <c r="L723" s="2"/>
      <c r="M723" s="2"/>
    </row>
    <row r="724" spans="12:13" x14ac:dyDescent="0.2">
      <c r="L724" s="2"/>
      <c r="M724" s="2"/>
    </row>
    <row r="725" spans="12:13" x14ac:dyDescent="0.2">
      <c r="L725" s="2"/>
      <c r="M725" s="2"/>
    </row>
    <row r="726" spans="12:13" x14ac:dyDescent="0.2">
      <c r="L726" s="2"/>
      <c r="M726" s="2"/>
    </row>
    <row r="727" spans="12:13" x14ac:dyDescent="0.2">
      <c r="L727" s="2"/>
      <c r="M727" s="2"/>
    </row>
    <row r="728" spans="12:13" x14ac:dyDescent="0.2">
      <c r="L728" s="2"/>
      <c r="M728" s="2"/>
    </row>
    <row r="729" spans="12:13" x14ac:dyDescent="0.2">
      <c r="L729" s="2"/>
      <c r="M729" s="2"/>
    </row>
    <row r="730" spans="12:13" x14ac:dyDescent="0.2">
      <c r="L730" s="2"/>
      <c r="M730" s="2"/>
    </row>
    <row r="731" spans="12:13" x14ac:dyDescent="0.2">
      <c r="L731" s="2"/>
      <c r="M731" s="2"/>
    </row>
    <row r="732" spans="12:13" x14ac:dyDescent="0.2">
      <c r="L732" s="2"/>
      <c r="M732" s="2"/>
    </row>
    <row r="733" spans="12:13" x14ac:dyDescent="0.2">
      <c r="L733" s="2"/>
      <c r="M733" s="2"/>
    </row>
    <row r="734" spans="12:13" x14ac:dyDescent="0.2">
      <c r="L734" s="2"/>
      <c r="M734" s="2"/>
    </row>
    <row r="735" spans="12:13" x14ac:dyDescent="0.2">
      <c r="L735" s="2"/>
      <c r="M735" s="2"/>
    </row>
    <row r="736" spans="12:13" x14ac:dyDescent="0.2">
      <c r="L736" s="2"/>
      <c r="M736" s="2"/>
    </row>
    <row r="737" spans="12:13" x14ac:dyDescent="0.2">
      <c r="L737" s="2"/>
      <c r="M737" s="2"/>
    </row>
    <row r="738" spans="12:13" x14ac:dyDescent="0.2">
      <c r="L738" s="2"/>
      <c r="M738" s="2"/>
    </row>
    <row r="739" spans="12:13" x14ac:dyDescent="0.2">
      <c r="L739" s="2"/>
      <c r="M739" s="2"/>
    </row>
    <row r="740" spans="12:13" x14ac:dyDescent="0.2">
      <c r="L740" s="2"/>
      <c r="M740" s="2"/>
    </row>
    <row r="741" spans="12:13" x14ac:dyDescent="0.2">
      <c r="L741" s="2"/>
      <c r="M741" s="2"/>
    </row>
    <row r="742" spans="12:13" x14ac:dyDescent="0.2">
      <c r="L742" s="2"/>
      <c r="M742" s="2"/>
    </row>
    <row r="743" spans="12:13" x14ac:dyDescent="0.2">
      <c r="L743" s="2"/>
      <c r="M743" s="2"/>
    </row>
    <row r="744" spans="12:13" x14ac:dyDescent="0.2">
      <c r="L744" s="2"/>
      <c r="M744" s="2"/>
    </row>
    <row r="745" spans="12:13" x14ac:dyDescent="0.2">
      <c r="L745" s="2"/>
      <c r="M745" s="2"/>
    </row>
    <row r="746" spans="12:13" x14ac:dyDescent="0.2">
      <c r="L746" s="2"/>
      <c r="M746" s="2"/>
    </row>
    <row r="747" spans="12:13" x14ac:dyDescent="0.2">
      <c r="L747" s="2"/>
      <c r="M747" s="2"/>
    </row>
    <row r="748" spans="12:13" x14ac:dyDescent="0.2">
      <c r="L748" s="2"/>
      <c r="M748" s="2"/>
    </row>
    <row r="749" spans="12:13" x14ac:dyDescent="0.2">
      <c r="L749" s="2"/>
      <c r="M749" s="2"/>
    </row>
    <row r="750" spans="12:13" x14ac:dyDescent="0.2">
      <c r="L750" s="2"/>
      <c r="M750" s="2"/>
    </row>
    <row r="751" spans="12:13" x14ac:dyDescent="0.2">
      <c r="L751" s="2"/>
      <c r="M751" s="2"/>
    </row>
    <row r="752" spans="12:13" x14ac:dyDescent="0.2">
      <c r="L752" s="2"/>
      <c r="M752" s="2"/>
    </row>
    <row r="753" spans="12:13" x14ac:dyDescent="0.2">
      <c r="L753" s="2"/>
      <c r="M753" s="2"/>
    </row>
    <row r="754" spans="12:13" x14ac:dyDescent="0.2">
      <c r="L754" s="2"/>
      <c r="M754" s="2"/>
    </row>
    <row r="755" spans="12:13" x14ac:dyDescent="0.2">
      <c r="L755" s="2"/>
      <c r="M755" s="2"/>
    </row>
    <row r="756" spans="12:13" x14ac:dyDescent="0.2">
      <c r="L756" s="2"/>
      <c r="M756" s="2"/>
    </row>
    <row r="757" spans="12:13" x14ac:dyDescent="0.2">
      <c r="L757" s="2"/>
      <c r="M757" s="2"/>
    </row>
    <row r="758" spans="12:13" x14ac:dyDescent="0.2">
      <c r="L758" s="2"/>
      <c r="M758" s="2"/>
    </row>
    <row r="759" spans="12:13" x14ac:dyDescent="0.2">
      <c r="L759" s="2"/>
      <c r="M759" s="2"/>
    </row>
    <row r="760" spans="12:13" x14ac:dyDescent="0.2">
      <c r="L760" s="2"/>
      <c r="M760" s="2"/>
    </row>
    <row r="761" spans="12:13" x14ac:dyDescent="0.2">
      <c r="L761" s="2"/>
      <c r="M761" s="2"/>
    </row>
    <row r="762" spans="12:13" x14ac:dyDescent="0.2">
      <c r="L762" s="2"/>
      <c r="M762" s="2"/>
    </row>
    <row r="763" spans="12:13" x14ac:dyDescent="0.2">
      <c r="L763" s="2"/>
      <c r="M763" s="2"/>
    </row>
    <row r="764" spans="12:13" x14ac:dyDescent="0.2">
      <c r="L764" s="2"/>
      <c r="M764" s="2"/>
    </row>
    <row r="765" spans="12:13" x14ac:dyDescent="0.2">
      <c r="L765" s="2"/>
      <c r="M765" s="2"/>
    </row>
    <row r="766" spans="12:13" x14ac:dyDescent="0.2">
      <c r="L766" s="2"/>
      <c r="M766" s="2"/>
    </row>
    <row r="767" spans="12:13" x14ac:dyDescent="0.2">
      <c r="L767" s="2"/>
      <c r="M767" s="2"/>
    </row>
    <row r="768" spans="12:13" x14ac:dyDescent="0.2">
      <c r="L768" s="2"/>
      <c r="M768" s="2"/>
    </row>
    <row r="769" spans="12:13" x14ac:dyDescent="0.2">
      <c r="L769" s="2"/>
      <c r="M769" s="2"/>
    </row>
    <row r="770" spans="12:13" x14ac:dyDescent="0.2">
      <c r="L770" s="2"/>
      <c r="M770" s="2"/>
    </row>
    <row r="771" spans="12:13" x14ac:dyDescent="0.2">
      <c r="L771" s="2"/>
      <c r="M771" s="2"/>
    </row>
    <row r="772" spans="12:13" x14ac:dyDescent="0.2">
      <c r="L772" s="2"/>
      <c r="M772" s="2"/>
    </row>
    <row r="773" spans="12:13" x14ac:dyDescent="0.2">
      <c r="L773" s="2"/>
      <c r="M773" s="2"/>
    </row>
    <row r="774" spans="12:13" x14ac:dyDescent="0.2">
      <c r="L774" s="2"/>
      <c r="M774" s="2"/>
    </row>
    <row r="775" spans="12:13" x14ac:dyDescent="0.2">
      <c r="L775" s="2"/>
      <c r="M775" s="2"/>
    </row>
    <row r="776" spans="12:13" x14ac:dyDescent="0.2">
      <c r="L776" s="2"/>
      <c r="M776" s="2"/>
    </row>
    <row r="777" spans="12:13" x14ac:dyDescent="0.2">
      <c r="L777" s="2"/>
      <c r="M777" s="2"/>
    </row>
    <row r="778" spans="12:13" x14ac:dyDescent="0.2">
      <c r="L778" s="2"/>
      <c r="M778" s="2"/>
    </row>
    <row r="779" spans="12:13" x14ac:dyDescent="0.2">
      <c r="L779" s="2"/>
      <c r="M779" s="2"/>
    </row>
    <row r="780" spans="12:13" x14ac:dyDescent="0.2">
      <c r="L780" s="2"/>
      <c r="M780" s="2"/>
    </row>
    <row r="781" spans="12:13" x14ac:dyDescent="0.2">
      <c r="L781" s="2"/>
      <c r="M781" s="2"/>
    </row>
    <row r="782" spans="12:13" x14ac:dyDescent="0.2">
      <c r="L782" s="2"/>
      <c r="M782" s="2"/>
    </row>
    <row r="783" spans="12:13" x14ac:dyDescent="0.2">
      <c r="L783" s="2"/>
      <c r="M783" s="2"/>
    </row>
    <row r="784" spans="12:13" x14ac:dyDescent="0.2">
      <c r="L784" s="2"/>
      <c r="M784" s="2"/>
    </row>
    <row r="785" spans="12:13" x14ac:dyDescent="0.2">
      <c r="L785" s="2"/>
      <c r="M785" s="2"/>
    </row>
    <row r="786" spans="12:13" x14ac:dyDescent="0.2">
      <c r="L786" s="2"/>
      <c r="M786" s="2"/>
    </row>
    <row r="787" spans="12:13" x14ac:dyDescent="0.2">
      <c r="L787" s="2"/>
      <c r="M787" s="2"/>
    </row>
    <row r="788" spans="12:13" x14ac:dyDescent="0.2">
      <c r="L788" s="2"/>
      <c r="M788" s="2"/>
    </row>
    <row r="789" spans="12:13" x14ac:dyDescent="0.2">
      <c r="L789" s="2"/>
      <c r="M789" s="2"/>
    </row>
    <row r="790" spans="12:13" x14ac:dyDescent="0.2">
      <c r="L790" s="2"/>
      <c r="M790" s="2"/>
    </row>
    <row r="791" spans="12:13" x14ac:dyDescent="0.2">
      <c r="L791" s="2"/>
      <c r="M791" s="2"/>
    </row>
    <row r="792" spans="12:13" x14ac:dyDescent="0.2">
      <c r="L792" s="2"/>
      <c r="M792" s="2"/>
    </row>
    <row r="793" spans="12:13" x14ac:dyDescent="0.2">
      <c r="L793" s="2"/>
      <c r="M793" s="2"/>
    </row>
    <row r="794" spans="12:13" x14ac:dyDescent="0.2">
      <c r="L794" s="2"/>
      <c r="M794" s="2"/>
    </row>
    <row r="795" spans="12:13" x14ac:dyDescent="0.2">
      <c r="L795" s="2"/>
      <c r="M795" s="2"/>
    </row>
    <row r="796" spans="12:13" x14ac:dyDescent="0.2">
      <c r="L796" s="2"/>
      <c r="M796" s="2"/>
    </row>
    <row r="797" spans="12:13" x14ac:dyDescent="0.2">
      <c r="L797" s="2"/>
      <c r="M797" s="2"/>
    </row>
    <row r="798" spans="12:13" x14ac:dyDescent="0.2">
      <c r="L798" s="2"/>
      <c r="M798" s="2"/>
    </row>
    <row r="799" spans="12:13" x14ac:dyDescent="0.2">
      <c r="L799" s="2"/>
      <c r="M799" s="2"/>
    </row>
    <row r="800" spans="12:13" x14ac:dyDescent="0.2">
      <c r="L800" s="2"/>
      <c r="M800" s="2"/>
    </row>
    <row r="801" spans="12:13" x14ac:dyDescent="0.2">
      <c r="L801" s="2"/>
      <c r="M801" s="2"/>
    </row>
    <row r="802" spans="12:13" x14ac:dyDescent="0.2">
      <c r="L802" s="2"/>
      <c r="M802" s="2"/>
    </row>
    <row r="803" spans="12:13" x14ac:dyDescent="0.2">
      <c r="L803" s="2"/>
      <c r="M803" s="2"/>
    </row>
    <row r="804" spans="12:13" x14ac:dyDescent="0.2">
      <c r="L804" s="2"/>
      <c r="M804" s="2"/>
    </row>
    <row r="805" spans="12:13" x14ac:dyDescent="0.2">
      <c r="L805" s="2"/>
      <c r="M805" s="2"/>
    </row>
    <row r="806" spans="12:13" x14ac:dyDescent="0.2">
      <c r="L806" s="2"/>
      <c r="M806" s="2"/>
    </row>
    <row r="807" spans="12:13" x14ac:dyDescent="0.2">
      <c r="L807" s="2"/>
      <c r="M807" s="2"/>
    </row>
    <row r="808" spans="12:13" x14ac:dyDescent="0.2">
      <c r="L808" s="2"/>
      <c r="M808" s="2"/>
    </row>
    <row r="809" spans="12:13" x14ac:dyDescent="0.2">
      <c r="L809" s="2"/>
      <c r="M809" s="2"/>
    </row>
    <row r="810" spans="12:13" x14ac:dyDescent="0.2">
      <c r="L810" s="2"/>
      <c r="M810" s="2"/>
    </row>
    <row r="811" spans="12:13" x14ac:dyDescent="0.2">
      <c r="L811" s="2"/>
      <c r="M811" s="2"/>
    </row>
    <row r="812" spans="12:13" x14ac:dyDescent="0.2">
      <c r="L812" s="2"/>
      <c r="M812" s="2"/>
    </row>
    <row r="813" spans="12:13" x14ac:dyDescent="0.2">
      <c r="L813" s="2"/>
      <c r="M813" s="2"/>
    </row>
    <row r="814" spans="12:13" x14ac:dyDescent="0.2">
      <c r="L814" s="2"/>
      <c r="M814" s="2"/>
    </row>
    <row r="815" spans="12:13" x14ac:dyDescent="0.2">
      <c r="L815" s="2"/>
      <c r="M815" s="2"/>
    </row>
    <row r="816" spans="12:13" x14ac:dyDescent="0.2">
      <c r="L816" s="2"/>
      <c r="M816" s="2"/>
    </row>
    <row r="817" spans="12:13" x14ac:dyDescent="0.2">
      <c r="L817" s="2"/>
      <c r="M817" s="2"/>
    </row>
    <row r="818" spans="12:13" x14ac:dyDescent="0.2">
      <c r="L818" s="2"/>
      <c r="M818" s="2"/>
    </row>
    <row r="819" spans="12:13" x14ac:dyDescent="0.2">
      <c r="L819" s="2"/>
      <c r="M819" s="2"/>
    </row>
    <row r="820" spans="12:13" x14ac:dyDescent="0.2">
      <c r="L820" s="2"/>
      <c r="M820" s="2"/>
    </row>
    <row r="821" spans="12:13" x14ac:dyDescent="0.2">
      <c r="L821" s="2"/>
      <c r="M821" s="2"/>
    </row>
    <row r="822" spans="12:13" x14ac:dyDescent="0.2">
      <c r="L822" s="2"/>
      <c r="M822" s="2"/>
    </row>
    <row r="823" spans="12:13" x14ac:dyDescent="0.2">
      <c r="L823" s="2"/>
      <c r="M823" s="2"/>
    </row>
    <row r="824" spans="12:13" x14ac:dyDescent="0.2">
      <c r="L824" s="2"/>
      <c r="M824" s="2"/>
    </row>
    <row r="825" spans="12:13" x14ac:dyDescent="0.2">
      <c r="L825" s="2"/>
      <c r="M825" s="2"/>
    </row>
    <row r="826" spans="12:13" x14ac:dyDescent="0.2">
      <c r="L826" s="2"/>
      <c r="M826" s="2"/>
    </row>
    <row r="827" spans="12:13" x14ac:dyDescent="0.2">
      <c r="L827" s="2"/>
      <c r="M827" s="2"/>
    </row>
    <row r="828" spans="12:13" x14ac:dyDescent="0.2">
      <c r="L828" s="2"/>
      <c r="M828" s="2"/>
    </row>
    <row r="829" spans="12:13" x14ac:dyDescent="0.2">
      <c r="L829" s="2"/>
      <c r="M829" s="2"/>
    </row>
    <row r="830" spans="12:13" x14ac:dyDescent="0.2">
      <c r="L830" s="2"/>
      <c r="M830" s="2"/>
    </row>
    <row r="831" spans="12:13" x14ac:dyDescent="0.2">
      <c r="L831" s="2"/>
      <c r="M831" s="2"/>
    </row>
    <row r="832" spans="12:13" x14ac:dyDescent="0.2">
      <c r="L832" s="2"/>
      <c r="M832" s="2"/>
    </row>
    <row r="833" spans="12:13" x14ac:dyDescent="0.2">
      <c r="L833" s="2"/>
      <c r="M833" s="2"/>
    </row>
    <row r="834" spans="12:13" x14ac:dyDescent="0.2">
      <c r="L834" s="2"/>
      <c r="M834" s="2"/>
    </row>
    <row r="835" spans="12:13" x14ac:dyDescent="0.2">
      <c r="L835" s="2"/>
      <c r="M835" s="2"/>
    </row>
    <row r="836" spans="12:13" x14ac:dyDescent="0.2">
      <c r="L836" s="2"/>
      <c r="M836" s="2"/>
    </row>
    <row r="837" spans="12:13" x14ac:dyDescent="0.2">
      <c r="L837" s="2"/>
      <c r="M837" s="2"/>
    </row>
    <row r="838" spans="12:13" x14ac:dyDescent="0.2">
      <c r="L838" s="2"/>
      <c r="M838" s="2"/>
    </row>
    <row r="839" spans="12:13" x14ac:dyDescent="0.2">
      <c r="L839" s="2"/>
      <c r="M839" s="2"/>
    </row>
    <row r="840" spans="12:13" x14ac:dyDescent="0.2">
      <c r="L840" s="2"/>
      <c r="M840" s="2"/>
    </row>
    <row r="841" spans="12:13" x14ac:dyDescent="0.2">
      <c r="L841" s="2"/>
      <c r="M841" s="2"/>
    </row>
    <row r="842" spans="12:13" x14ac:dyDescent="0.2">
      <c r="L842" s="2"/>
      <c r="M842" s="2"/>
    </row>
    <row r="843" spans="12:13" x14ac:dyDescent="0.2">
      <c r="L843" s="2"/>
      <c r="M843" s="2"/>
    </row>
    <row r="844" spans="12:13" x14ac:dyDescent="0.2">
      <c r="L844" s="2"/>
      <c r="M844" s="2"/>
    </row>
    <row r="845" spans="12:13" x14ac:dyDescent="0.2">
      <c r="L845" s="2"/>
      <c r="M845" s="2"/>
    </row>
    <row r="846" spans="12:13" x14ac:dyDescent="0.2">
      <c r="L846" s="2"/>
      <c r="M846" s="2"/>
    </row>
    <row r="847" spans="12:13" x14ac:dyDescent="0.2">
      <c r="L847" s="2"/>
      <c r="M847" s="2"/>
    </row>
    <row r="848" spans="12:13" x14ac:dyDescent="0.2">
      <c r="L848" s="2"/>
      <c r="M848" s="2"/>
    </row>
    <row r="849" spans="12:13" x14ac:dyDescent="0.2">
      <c r="L849" s="2"/>
      <c r="M849" s="2"/>
    </row>
    <row r="850" spans="12:13" x14ac:dyDescent="0.2">
      <c r="L850" s="2"/>
      <c r="M850" s="2"/>
    </row>
    <row r="851" spans="12:13" x14ac:dyDescent="0.2">
      <c r="L851" s="2"/>
      <c r="M851" s="2"/>
    </row>
    <row r="852" spans="12:13" x14ac:dyDescent="0.2">
      <c r="L852" s="2"/>
      <c r="M852" s="2"/>
    </row>
    <row r="853" spans="12:13" x14ac:dyDescent="0.2">
      <c r="L853" s="2"/>
      <c r="M853" s="2"/>
    </row>
    <row r="854" spans="12:13" x14ac:dyDescent="0.2">
      <c r="L854" s="2"/>
      <c r="M854" s="2"/>
    </row>
    <row r="855" spans="12:13" x14ac:dyDescent="0.2">
      <c r="L855" s="2"/>
      <c r="M855" s="2"/>
    </row>
    <row r="856" spans="12:13" x14ac:dyDescent="0.2">
      <c r="L856" s="2"/>
      <c r="M856" s="2"/>
    </row>
    <row r="857" spans="12:13" x14ac:dyDescent="0.2">
      <c r="L857" s="2"/>
      <c r="M857" s="2"/>
    </row>
    <row r="858" spans="12:13" x14ac:dyDescent="0.2">
      <c r="L858" s="2"/>
      <c r="M858" s="2"/>
    </row>
    <row r="859" spans="12:13" x14ac:dyDescent="0.2">
      <c r="L859" s="2"/>
      <c r="M859" s="2"/>
    </row>
    <row r="860" spans="12:13" x14ac:dyDescent="0.2">
      <c r="L860" s="2"/>
      <c r="M860" s="2"/>
    </row>
    <row r="861" spans="12:13" x14ac:dyDescent="0.2">
      <c r="L861" s="2"/>
      <c r="M861" s="2"/>
    </row>
    <row r="862" spans="12:13" x14ac:dyDescent="0.2">
      <c r="L862" s="2"/>
      <c r="M862" s="2"/>
    </row>
    <row r="863" spans="12:13" x14ac:dyDescent="0.2">
      <c r="L863" s="2"/>
      <c r="M863" s="2"/>
    </row>
    <row r="864" spans="12:13" x14ac:dyDescent="0.2">
      <c r="L864" s="2"/>
      <c r="M864" s="2"/>
    </row>
    <row r="865" spans="12:13" x14ac:dyDescent="0.2">
      <c r="L865" s="2"/>
      <c r="M865" s="2"/>
    </row>
    <row r="866" spans="12:13" x14ac:dyDescent="0.2">
      <c r="L866" s="2"/>
      <c r="M866" s="2"/>
    </row>
    <row r="867" spans="12:13" x14ac:dyDescent="0.2">
      <c r="L867" s="2"/>
      <c r="M867" s="2"/>
    </row>
    <row r="868" spans="12:13" x14ac:dyDescent="0.2">
      <c r="L868" s="2"/>
      <c r="M868" s="2"/>
    </row>
    <row r="869" spans="12:13" x14ac:dyDescent="0.2">
      <c r="L869" s="2"/>
      <c r="M869" s="2"/>
    </row>
    <row r="870" spans="12:13" x14ac:dyDescent="0.2">
      <c r="L870" s="2"/>
      <c r="M870" s="2"/>
    </row>
    <row r="871" spans="12:13" x14ac:dyDescent="0.2">
      <c r="L871" s="2"/>
      <c r="M871" s="2"/>
    </row>
    <row r="872" spans="12:13" x14ac:dyDescent="0.2">
      <c r="L872" s="2"/>
      <c r="M872" s="2"/>
    </row>
    <row r="873" spans="12:13" x14ac:dyDescent="0.2">
      <c r="L873" s="2"/>
      <c r="M873" s="2"/>
    </row>
    <row r="874" spans="12:13" x14ac:dyDescent="0.2">
      <c r="L874" s="2"/>
      <c r="M874" s="2"/>
    </row>
    <row r="875" spans="12:13" x14ac:dyDescent="0.2">
      <c r="L875" s="2"/>
      <c r="M875" s="2"/>
    </row>
    <row r="876" spans="12:13" x14ac:dyDescent="0.2">
      <c r="L876" s="2"/>
      <c r="M876" s="2"/>
    </row>
    <row r="877" spans="12:13" x14ac:dyDescent="0.2">
      <c r="L877" s="2"/>
      <c r="M877" s="2"/>
    </row>
    <row r="878" spans="12:13" x14ac:dyDescent="0.2">
      <c r="L878" s="2"/>
      <c r="M878" s="2"/>
    </row>
    <row r="879" spans="12:13" x14ac:dyDescent="0.2">
      <c r="L879" s="2"/>
      <c r="M879" s="2"/>
    </row>
    <row r="880" spans="12:13" x14ac:dyDescent="0.2">
      <c r="L880" s="2"/>
      <c r="M880" s="2"/>
    </row>
    <row r="881" spans="12:13" x14ac:dyDescent="0.2">
      <c r="L881" s="2"/>
      <c r="M881" s="2"/>
    </row>
    <row r="882" spans="12:13" x14ac:dyDescent="0.2">
      <c r="L882" s="2"/>
      <c r="M882" s="2"/>
    </row>
    <row r="883" spans="12:13" x14ac:dyDescent="0.2">
      <c r="L883" s="2"/>
      <c r="M883" s="2"/>
    </row>
    <row r="884" spans="12:13" x14ac:dyDescent="0.2">
      <c r="L884" s="2"/>
      <c r="M884" s="2"/>
    </row>
    <row r="885" spans="12:13" x14ac:dyDescent="0.2">
      <c r="L885" s="2"/>
      <c r="M885" s="2"/>
    </row>
    <row r="886" spans="12:13" x14ac:dyDescent="0.2">
      <c r="L886" s="2"/>
      <c r="M886" s="2"/>
    </row>
    <row r="887" spans="12:13" x14ac:dyDescent="0.2">
      <c r="L887" s="2"/>
      <c r="M887" s="2"/>
    </row>
    <row r="888" spans="12:13" x14ac:dyDescent="0.2">
      <c r="L888" s="2"/>
      <c r="M888" s="2"/>
    </row>
    <row r="889" spans="12:13" x14ac:dyDescent="0.2">
      <c r="L889" s="2"/>
      <c r="M889" s="2"/>
    </row>
    <row r="890" spans="12:13" x14ac:dyDescent="0.2">
      <c r="L890" s="2"/>
      <c r="M890" s="2"/>
    </row>
    <row r="891" spans="12:13" x14ac:dyDescent="0.2">
      <c r="L891" s="2"/>
      <c r="M891" s="2"/>
    </row>
    <row r="892" spans="12:13" x14ac:dyDescent="0.2">
      <c r="L892" s="2"/>
      <c r="M892" s="2"/>
    </row>
    <row r="893" spans="12:13" x14ac:dyDescent="0.2">
      <c r="L893" s="2"/>
      <c r="M893" s="2"/>
    </row>
    <row r="894" spans="12:13" x14ac:dyDescent="0.2">
      <c r="L894" s="2"/>
      <c r="M894" s="2"/>
    </row>
    <row r="895" spans="12:13" x14ac:dyDescent="0.2">
      <c r="L895" s="2"/>
      <c r="M895" s="2"/>
    </row>
    <row r="896" spans="12:13" x14ac:dyDescent="0.2">
      <c r="L896" s="2"/>
      <c r="M896" s="2"/>
    </row>
    <row r="897" spans="12:13" x14ac:dyDescent="0.2">
      <c r="L897" s="2"/>
      <c r="M897" s="2"/>
    </row>
    <row r="898" spans="12:13" x14ac:dyDescent="0.2">
      <c r="L898" s="2"/>
      <c r="M898" s="2"/>
    </row>
    <row r="899" spans="12:13" x14ac:dyDescent="0.2">
      <c r="L899" s="2"/>
      <c r="M899" s="2"/>
    </row>
    <row r="900" spans="12:13" x14ac:dyDescent="0.2">
      <c r="L900" s="2"/>
      <c r="M900" s="2"/>
    </row>
    <row r="901" spans="12:13" x14ac:dyDescent="0.2">
      <c r="L901" s="2"/>
      <c r="M901" s="2"/>
    </row>
    <row r="902" spans="12:13" x14ac:dyDescent="0.2">
      <c r="L902" s="2"/>
      <c r="M902" s="2"/>
    </row>
    <row r="903" spans="12:13" x14ac:dyDescent="0.2">
      <c r="L903" s="2"/>
      <c r="M903" s="2"/>
    </row>
    <row r="904" spans="12:13" x14ac:dyDescent="0.2">
      <c r="L904" s="2"/>
      <c r="M904" s="2"/>
    </row>
    <row r="905" spans="12:13" x14ac:dyDescent="0.2">
      <c r="L905" s="2"/>
      <c r="M905" s="2"/>
    </row>
    <row r="906" spans="12:13" x14ac:dyDescent="0.2">
      <c r="L906" s="2"/>
      <c r="M906" s="2"/>
    </row>
    <row r="907" spans="12:13" x14ac:dyDescent="0.2">
      <c r="L907" s="2"/>
      <c r="M907" s="2"/>
    </row>
    <row r="908" spans="12:13" x14ac:dyDescent="0.2">
      <c r="L908" s="2"/>
      <c r="M908" s="2"/>
    </row>
    <row r="909" spans="12:13" x14ac:dyDescent="0.2">
      <c r="L909" s="2"/>
      <c r="M909" s="2"/>
    </row>
    <row r="910" spans="12:13" x14ac:dyDescent="0.2">
      <c r="L910" s="2"/>
      <c r="M910" s="2"/>
    </row>
    <row r="911" spans="12:13" x14ac:dyDescent="0.2">
      <c r="L911" s="2"/>
      <c r="M911" s="2"/>
    </row>
    <row r="912" spans="12:13" x14ac:dyDescent="0.2">
      <c r="L912" s="2"/>
      <c r="M912" s="2"/>
    </row>
    <row r="913" spans="12:13" x14ac:dyDescent="0.2">
      <c r="L913" s="2"/>
      <c r="M913" s="2"/>
    </row>
    <row r="914" spans="12:13" x14ac:dyDescent="0.2">
      <c r="L914" s="2"/>
      <c r="M914" s="2"/>
    </row>
    <row r="915" spans="12:13" x14ac:dyDescent="0.2">
      <c r="L915" s="2"/>
      <c r="M915" s="2"/>
    </row>
    <row r="916" spans="12:13" x14ac:dyDescent="0.2">
      <c r="L916" s="2"/>
      <c r="M916" s="2"/>
    </row>
    <row r="917" spans="12:13" x14ac:dyDescent="0.2">
      <c r="L917" s="2"/>
      <c r="M917" s="2"/>
    </row>
    <row r="918" spans="12:13" x14ac:dyDescent="0.2">
      <c r="L918" s="2"/>
      <c r="M918" s="2"/>
    </row>
    <row r="919" spans="12:13" x14ac:dyDescent="0.2">
      <c r="L919" s="2"/>
      <c r="M919" s="2"/>
    </row>
    <row r="920" spans="12:13" x14ac:dyDescent="0.2">
      <c r="L920" s="2"/>
      <c r="M920" s="2"/>
    </row>
    <row r="921" spans="12:13" x14ac:dyDescent="0.2">
      <c r="L921" s="2"/>
      <c r="M921" s="2"/>
    </row>
    <row r="922" spans="12:13" x14ac:dyDescent="0.2">
      <c r="L922" s="2"/>
      <c r="M922" s="2"/>
    </row>
    <row r="923" spans="12:13" x14ac:dyDescent="0.2">
      <c r="L923" s="2"/>
      <c r="M923" s="2"/>
    </row>
    <row r="924" spans="12:13" x14ac:dyDescent="0.2">
      <c r="L924" s="2"/>
      <c r="M924" s="2"/>
    </row>
    <row r="925" spans="12:13" x14ac:dyDescent="0.2">
      <c r="L925" s="2"/>
      <c r="M925" s="2"/>
    </row>
    <row r="926" spans="12:13" x14ac:dyDescent="0.2">
      <c r="L926" s="2"/>
      <c r="M926" s="2"/>
    </row>
    <row r="927" spans="12:13" x14ac:dyDescent="0.2">
      <c r="L927" s="2"/>
      <c r="M927" s="2"/>
    </row>
    <row r="928" spans="12:13" x14ac:dyDescent="0.2">
      <c r="L928" s="2"/>
      <c r="M928" s="2"/>
    </row>
    <row r="929" spans="12:13" x14ac:dyDescent="0.2">
      <c r="L929" s="2"/>
      <c r="M929" s="2"/>
    </row>
    <row r="930" spans="12:13" x14ac:dyDescent="0.2">
      <c r="L930" s="2"/>
      <c r="M930" s="2"/>
    </row>
    <row r="931" spans="12:13" x14ac:dyDescent="0.2">
      <c r="L931" s="2"/>
      <c r="M931" s="2"/>
    </row>
    <row r="932" spans="12:13" x14ac:dyDescent="0.2">
      <c r="L932" s="2"/>
      <c r="M932" s="2"/>
    </row>
    <row r="933" spans="12:13" x14ac:dyDescent="0.2">
      <c r="L933" s="2"/>
      <c r="M933" s="2"/>
    </row>
    <row r="934" spans="12:13" x14ac:dyDescent="0.2">
      <c r="L934" s="2"/>
      <c r="M934" s="2"/>
    </row>
    <row r="935" spans="12:13" x14ac:dyDescent="0.2">
      <c r="L935" s="2"/>
      <c r="M935" s="2"/>
    </row>
    <row r="936" spans="12:13" x14ac:dyDescent="0.2">
      <c r="L936" s="2"/>
      <c r="M936" s="2"/>
    </row>
    <row r="937" spans="12:13" x14ac:dyDescent="0.2">
      <c r="L937" s="2"/>
      <c r="M937" s="2"/>
    </row>
    <row r="938" spans="12:13" x14ac:dyDescent="0.2">
      <c r="L938" s="2"/>
      <c r="M938" s="2"/>
    </row>
    <row r="939" spans="12:13" x14ac:dyDescent="0.2">
      <c r="L939" s="2"/>
      <c r="M939" s="2"/>
    </row>
    <row r="940" spans="12:13" x14ac:dyDescent="0.2">
      <c r="L940" s="2"/>
      <c r="M940" s="2"/>
    </row>
    <row r="941" spans="12:13" x14ac:dyDescent="0.2">
      <c r="L941" s="2"/>
      <c r="M941" s="2"/>
    </row>
    <row r="942" spans="12:13" x14ac:dyDescent="0.2">
      <c r="L942" s="2"/>
      <c r="M942" s="2"/>
    </row>
    <row r="943" spans="12:13" x14ac:dyDescent="0.2">
      <c r="L943" s="2"/>
      <c r="M943" s="2"/>
    </row>
    <row r="944" spans="12:13" x14ac:dyDescent="0.2">
      <c r="L944" s="2"/>
      <c r="M944" s="2"/>
    </row>
    <row r="945" spans="12:13" x14ac:dyDescent="0.2">
      <c r="L945" s="2"/>
      <c r="M945" s="2"/>
    </row>
    <row r="946" spans="12:13" x14ac:dyDescent="0.2">
      <c r="L946" s="2"/>
      <c r="M946" s="2"/>
    </row>
    <row r="947" spans="12:13" x14ac:dyDescent="0.2">
      <c r="L947" s="2"/>
      <c r="M947" s="2"/>
    </row>
    <row r="948" spans="12:13" x14ac:dyDescent="0.2">
      <c r="L948" s="2"/>
      <c r="M948" s="2"/>
    </row>
    <row r="949" spans="12:13" x14ac:dyDescent="0.2">
      <c r="L949" s="2"/>
      <c r="M949" s="2"/>
    </row>
    <row r="950" spans="12:13" x14ac:dyDescent="0.2">
      <c r="L950" s="2"/>
      <c r="M950" s="2"/>
    </row>
    <row r="951" spans="12:13" x14ac:dyDescent="0.2">
      <c r="L951" s="2"/>
      <c r="M951" s="2"/>
    </row>
    <row r="952" spans="12:13" x14ac:dyDescent="0.2">
      <c r="L952" s="2"/>
      <c r="M952" s="2"/>
    </row>
    <row r="953" spans="12:13" x14ac:dyDescent="0.2">
      <c r="L953" s="2"/>
      <c r="M953" s="2"/>
    </row>
    <row r="954" spans="12:13" x14ac:dyDescent="0.2">
      <c r="L954" s="2"/>
      <c r="M954" s="2"/>
    </row>
    <row r="955" spans="12:13" x14ac:dyDescent="0.2">
      <c r="L955" s="2"/>
      <c r="M955" s="2"/>
    </row>
    <row r="956" spans="12:13" x14ac:dyDescent="0.2">
      <c r="L956" s="2"/>
      <c r="M956" s="2"/>
    </row>
    <row r="957" spans="12:13" x14ac:dyDescent="0.2">
      <c r="L957" s="2"/>
      <c r="M957" s="2"/>
    </row>
    <row r="958" spans="12:13" x14ac:dyDescent="0.2">
      <c r="L958" s="2"/>
      <c r="M958" s="2"/>
    </row>
    <row r="959" spans="12:13" x14ac:dyDescent="0.2">
      <c r="L959" s="2"/>
      <c r="M959" s="2"/>
    </row>
    <row r="960" spans="12:13" x14ac:dyDescent="0.2">
      <c r="L960" s="2"/>
      <c r="M960" s="2"/>
    </row>
    <row r="961" spans="12:13" x14ac:dyDescent="0.2">
      <c r="L961" s="2"/>
      <c r="M961" s="2"/>
    </row>
    <row r="962" spans="12:13" x14ac:dyDescent="0.2">
      <c r="L962" s="2"/>
      <c r="M962" s="2"/>
    </row>
    <row r="963" spans="12:13" x14ac:dyDescent="0.2">
      <c r="L963" s="2"/>
      <c r="M963" s="2"/>
    </row>
    <row r="964" spans="12:13" x14ac:dyDescent="0.2">
      <c r="L964" s="2"/>
      <c r="M964" s="2"/>
    </row>
    <row r="965" spans="12:13" x14ac:dyDescent="0.2">
      <c r="L965" s="2"/>
      <c r="M965" s="2"/>
    </row>
    <row r="966" spans="12:13" x14ac:dyDescent="0.2">
      <c r="L966" s="2"/>
      <c r="M966" s="2"/>
    </row>
    <row r="967" spans="12:13" x14ac:dyDescent="0.2">
      <c r="L967" s="2"/>
      <c r="M967" s="2"/>
    </row>
    <row r="968" spans="12:13" x14ac:dyDescent="0.2">
      <c r="L968" s="2"/>
      <c r="M968" s="2"/>
    </row>
    <row r="969" spans="12:13" x14ac:dyDescent="0.2">
      <c r="L969" s="2"/>
      <c r="M969" s="2"/>
    </row>
    <row r="970" spans="12:13" x14ac:dyDescent="0.2">
      <c r="L970" s="2"/>
      <c r="M970" s="2"/>
    </row>
    <row r="971" spans="12:13" x14ac:dyDescent="0.2">
      <c r="L971" s="2"/>
      <c r="M971" s="2"/>
    </row>
    <row r="972" spans="12:13" x14ac:dyDescent="0.2">
      <c r="L972" s="2"/>
      <c r="M972" s="2"/>
    </row>
    <row r="973" spans="12:13" x14ac:dyDescent="0.2">
      <c r="L973" s="2"/>
      <c r="M973" s="2"/>
    </row>
    <row r="974" spans="12:13" x14ac:dyDescent="0.2">
      <c r="L974" s="2"/>
      <c r="M974" s="2"/>
    </row>
    <row r="975" spans="12:13" x14ac:dyDescent="0.2">
      <c r="L975" s="2"/>
      <c r="M975" s="2"/>
    </row>
    <row r="976" spans="12:13" x14ac:dyDescent="0.2">
      <c r="L976" s="2"/>
      <c r="M976" s="2"/>
    </row>
    <row r="977" spans="12:13" x14ac:dyDescent="0.2">
      <c r="L977" s="2"/>
      <c r="M977" s="2"/>
    </row>
    <row r="978" spans="12:13" x14ac:dyDescent="0.2">
      <c r="L978" s="2"/>
      <c r="M978" s="2"/>
    </row>
    <row r="979" spans="12:13" x14ac:dyDescent="0.2">
      <c r="L979" s="2"/>
      <c r="M979" s="2"/>
    </row>
    <row r="980" spans="12:13" x14ac:dyDescent="0.2">
      <c r="L980" s="2"/>
      <c r="M980" s="2"/>
    </row>
    <row r="981" spans="12:13" x14ac:dyDescent="0.2">
      <c r="L981" s="2"/>
      <c r="M981" s="2"/>
    </row>
    <row r="982" spans="12:13" x14ac:dyDescent="0.2">
      <c r="L982" s="2"/>
      <c r="M982" s="2"/>
    </row>
    <row r="983" spans="12:13" x14ac:dyDescent="0.2">
      <c r="L983" s="2"/>
      <c r="M983" s="2"/>
    </row>
    <row r="984" spans="12:13" x14ac:dyDescent="0.2">
      <c r="L984" s="2"/>
      <c r="M984" s="2"/>
    </row>
    <row r="985" spans="12:13" x14ac:dyDescent="0.2">
      <c r="L985" s="2"/>
      <c r="M985" s="2"/>
    </row>
    <row r="986" spans="12:13" x14ac:dyDescent="0.2">
      <c r="L986" s="2"/>
      <c r="M986" s="2"/>
    </row>
    <row r="987" spans="12:13" x14ac:dyDescent="0.2">
      <c r="L987" s="2"/>
      <c r="M987" s="2"/>
    </row>
    <row r="988" spans="12:13" x14ac:dyDescent="0.2">
      <c r="L988" s="2"/>
      <c r="M988" s="2"/>
    </row>
    <row r="989" spans="12:13" x14ac:dyDescent="0.2">
      <c r="L989" s="2"/>
      <c r="M989" s="2"/>
    </row>
    <row r="990" spans="12:13" x14ac:dyDescent="0.2">
      <c r="L990" s="2"/>
      <c r="M990" s="2"/>
    </row>
    <row r="991" spans="12:13" x14ac:dyDescent="0.2">
      <c r="L991" s="2"/>
      <c r="M991" s="2"/>
    </row>
    <row r="992" spans="12:13" x14ac:dyDescent="0.2">
      <c r="L992" s="2"/>
      <c r="M992" s="2"/>
    </row>
    <row r="993" spans="12:13" x14ac:dyDescent="0.2">
      <c r="L993" s="2"/>
      <c r="M993" s="2"/>
    </row>
    <row r="994" spans="12:13" x14ac:dyDescent="0.2">
      <c r="L994" s="2"/>
      <c r="M994" s="2"/>
    </row>
    <row r="995" spans="12:13" x14ac:dyDescent="0.2">
      <c r="L995" s="2"/>
      <c r="M995" s="2"/>
    </row>
    <row r="996" spans="12:13" x14ac:dyDescent="0.2">
      <c r="L996" s="2"/>
      <c r="M996" s="2"/>
    </row>
    <row r="997" spans="12:13" x14ac:dyDescent="0.2">
      <c r="L997" s="2"/>
      <c r="M997" s="2"/>
    </row>
    <row r="998" spans="12:13" x14ac:dyDescent="0.2">
      <c r="L998" s="2"/>
      <c r="M998" s="2"/>
    </row>
    <row r="999" spans="12:13" x14ac:dyDescent="0.2">
      <c r="L999" s="2"/>
      <c r="M999" s="2"/>
    </row>
    <row r="1000" spans="12:13" x14ac:dyDescent="0.2">
      <c r="L1000" s="2"/>
      <c r="M1000" s="2"/>
    </row>
    <row r="1001" spans="12:13" x14ac:dyDescent="0.2">
      <c r="L1001" s="2"/>
      <c r="M1001" s="2"/>
    </row>
    <row r="1002" spans="12:13" x14ac:dyDescent="0.2">
      <c r="L1002" s="2"/>
      <c r="M1002" s="2"/>
    </row>
    <row r="1003" spans="12:13" x14ac:dyDescent="0.2">
      <c r="L1003" s="2"/>
      <c r="M1003" s="2"/>
    </row>
    <row r="1004" spans="12:13" x14ac:dyDescent="0.2">
      <c r="L1004" s="2"/>
      <c r="M1004" s="2"/>
    </row>
    <row r="1005" spans="12:13" x14ac:dyDescent="0.2">
      <c r="L1005" s="2"/>
      <c r="M1005" s="2"/>
    </row>
    <row r="1006" spans="12:13" x14ac:dyDescent="0.2">
      <c r="L1006" s="2"/>
      <c r="M1006" s="2"/>
    </row>
    <row r="1007" spans="12:13" x14ac:dyDescent="0.2">
      <c r="L1007" s="2"/>
      <c r="M1007" s="2"/>
    </row>
    <row r="1008" spans="12:13" x14ac:dyDescent="0.2">
      <c r="L1008" s="2"/>
      <c r="M1008" s="2"/>
    </row>
    <row r="1009" spans="12:13" x14ac:dyDescent="0.2">
      <c r="L1009" s="2"/>
      <c r="M1009" s="2"/>
    </row>
    <row r="1010" spans="12:13" x14ac:dyDescent="0.2">
      <c r="L1010" s="2"/>
      <c r="M1010" s="2"/>
    </row>
    <row r="1011" spans="12:13" x14ac:dyDescent="0.2">
      <c r="L1011" s="2"/>
      <c r="M1011" s="2"/>
    </row>
    <row r="1012" spans="12:13" x14ac:dyDescent="0.2">
      <c r="L1012" s="2"/>
      <c r="M1012" s="2"/>
    </row>
    <row r="1013" spans="12:13" x14ac:dyDescent="0.2">
      <c r="L1013" s="2"/>
      <c r="M1013" s="2"/>
    </row>
    <row r="1014" spans="12:13" x14ac:dyDescent="0.2">
      <c r="L1014" s="2"/>
      <c r="M1014" s="2"/>
    </row>
    <row r="1015" spans="12:13" x14ac:dyDescent="0.2">
      <c r="L1015" s="2"/>
      <c r="M1015" s="2"/>
    </row>
    <row r="1016" spans="12:13" x14ac:dyDescent="0.2">
      <c r="L1016" s="2"/>
      <c r="M1016" s="2"/>
    </row>
    <row r="1017" spans="12:13" x14ac:dyDescent="0.2">
      <c r="L1017" s="2"/>
      <c r="M1017" s="2"/>
    </row>
    <row r="1018" spans="12:13" x14ac:dyDescent="0.2">
      <c r="L1018" s="2"/>
      <c r="M1018" s="2"/>
    </row>
    <row r="1019" spans="12:13" x14ac:dyDescent="0.2">
      <c r="L1019" s="2"/>
      <c r="M1019" s="2"/>
    </row>
    <row r="1020" spans="12:13" x14ac:dyDescent="0.2">
      <c r="L1020" s="2"/>
      <c r="M1020" s="2"/>
    </row>
    <row r="1021" spans="12:13" x14ac:dyDescent="0.2">
      <c r="L1021" s="2"/>
      <c r="M1021" s="2"/>
    </row>
    <row r="1022" spans="12:13" x14ac:dyDescent="0.2">
      <c r="L1022" s="2"/>
      <c r="M1022" s="2"/>
    </row>
    <row r="1023" spans="12:13" x14ac:dyDescent="0.2">
      <c r="L1023" s="2"/>
      <c r="M1023" s="2"/>
    </row>
    <row r="1024" spans="12:13" x14ac:dyDescent="0.2">
      <c r="L1024" s="2"/>
      <c r="M1024" s="2"/>
    </row>
    <row r="1025" spans="12:13" x14ac:dyDescent="0.2">
      <c r="L1025" s="2"/>
      <c r="M1025" s="2"/>
    </row>
    <row r="1026" spans="12:13" x14ac:dyDescent="0.2">
      <c r="L1026" s="2"/>
      <c r="M1026" s="2"/>
    </row>
    <row r="1027" spans="12:13" x14ac:dyDescent="0.2">
      <c r="L1027" s="2"/>
      <c r="M1027" s="2"/>
    </row>
    <row r="1028" spans="12:13" x14ac:dyDescent="0.2">
      <c r="L1028" s="2"/>
      <c r="M1028" s="2"/>
    </row>
    <row r="1029" spans="12:13" x14ac:dyDescent="0.2">
      <c r="L1029" s="2"/>
      <c r="M1029" s="2"/>
    </row>
    <row r="1030" spans="12:13" x14ac:dyDescent="0.2">
      <c r="L1030" s="2"/>
      <c r="M1030" s="2"/>
    </row>
    <row r="1031" spans="12:13" x14ac:dyDescent="0.2">
      <c r="L1031" s="2"/>
      <c r="M1031" s="2"/>
    </row>
    <row r="1032" spans="12:13" x14ac:dyDescent="0.2">
      <c r="L1032" s="2"/>
      <c r="M1032" s="2"/>
    </row>
    <row r="1033" spans="12:13" x14ac:dyDescent="0.2">
      <c r="L1033" s="2"/>
      <c r="M1033" s="2"/>
    </row>
    <row r="1034" spans="12:13" x14ac:dyDescent="0.2">
      <c r="L1034" s="2"/>
      <c r="M1034" s="2"/>
    </row>
    <row r="1035" spans="12:13" x14ac:dyDescent="0.2">
      <c r="L1035" s="2"/>
      <c r="M1035" s="2"/>
    </row>
    <row r="1036" spans="12:13" x14ac:dyDescent="0.2">
      <c r="L1036" s="2"/>
      <c r="M1036" s="2"/>
    </row>
    <row r="1037" spans="12:13" x14ac:dyDescent="0.2">
      <c r="L1037" s="2"/>
      <c r="M1037" s="2"/>
    </row>
    <row r="1038" spans="12:13" x14ac:dyDescent="0.2">
      <c r="L1038" s="2"/>
      <c r="M1038" s="2"/>
    </row>
    <row r="1039" spans="12:13" x14ac:dyDescent="0.2">
      <c r="L1039" s="2"/>
      <c r="M1039" s="2"/>
    </row>
    <row r="1040" spans="12:13" x14ac:dyDescent="0.2">
      <c r="L1040" s="2"/>
      <c r="M1040" s="2"/>
    </row>
    <row r="1041" spans="12:13" x14ac:dyDescent="0.2">
      <c r="L1041" s="2"/>
      <c r="M1041" s="2"/>
    </row>
    <row r="1042" spans="12:13" x14ac:dyDescent="0.2">
      <c r="L1042" s="2"/>
      <c r="M1042" s="2"/>
    </row>
    <row r="1043" spans="12:13" x14ac:dyDescent="0.2">
      <c r="L1043" s="2"/>
      <c r="M1043" s="2"/>
    </row>
    <row r="1044" spans="12:13" x14ac:dyDescent="0.2">
      <c r="L1044" s="2"/>
      <c r="M1044" s="2"/>
    </row>
    <row r="1045" spans="12:13" x14ac:dyDescent="0.2">
      <c r="L1045" s="2"/>
      <c r="M1045" s="2"/>
    </row>
    <row r="1046" spans="12:13" x14ac:dyDescent="0.2">
      <c r="L1046" s="2"/>
      <c r="M1046" s="2"/>
    </row>
    <row r="1047" spans="12:13" x14ac:dyDescent="0.2">
      <c r="L1047" s="2"/>
      <c r="M1047" s="2"/>
    </row>
    <row r="1048" spans="12:13" x14ac:dyDescent="0.2">
      <c r="L1048" s="2"/>
      <c r="M1048" s="2"/>
    </row>
    <row r="1049" spans="12:13" x14ac:dyDescent="0.2">
      <c r="L1049" s="2"/>
      <c r="M1049" s="2"/>
    </row>
    <row r="1050" spans="12:13" x14ac:dyDescent="0.2">
      <c r="L1050" s="2"/>
      <c r="M1050" s="2"/>
    </row>
    <row r="1051" spans="12:13" x14ac:dyDescent="0.2">
      <c r="L1051" s="2"/>
      <c r="M1051" s="2"/>
    </row>
    <row r="1052" spans="12:13" x14ac:dyDescent="0.2">
      <c r="L1052" s="2"/>
      <c r="M1052" s="2"/>
    </row>
    <row r="1053" spans="12:13" x14ac:dyDescent="0.2">
      <c r="L1053" s="2"/>
      <c r="M1053" s="2"/>
    </row>
    <row r="1054" spans="12:13" x14ac:dyDescent="0.2">
      <c r="L1054" s="2"/>
      <c r="M1054" s="2"/>
    </row>
    <row r="1055" spans="12:13" x14ac:dyDescent="0.2">
      <c r="L1055" s="2"/>
      <c r="M1055" s="2"/>
    </row>
    <row r="1056" spans="12:13" x14ac:dyDescent="0.2">
      <c r="L1056" s="2"/>
      <c r="M1056" s="2"/>
    </row>
    <row r="1057" spans="12:13" x14ac:dyDescent="0.2">
      <c r="L1057" s="2"/>
      <c r="M1057" s="2"/>
    </row>
    <row r="1058" spans="12:13" x14ac:dyDescent="0.2">
      <c r="L1058" s="2"/>
      <c r="M1058" s="2"/>
    </row>
    <row r="1059" spans="12:13" x14ac:dyDescent="0.2">
      <c r="L1059" s="2"/>
      <c r="M1059" s="2"/>
    </row>
    <row r="1060" spans="12:13" x14ac:dyDescent="0.2">
      <c r="L1060" s="2"/>
      <c r="M1060" s="2"/>
    </row>
    <row r="1061" spans="12:13" x14ac:dyDescent="0.2">
      <c r="L1061" s="2"/>
      <c r="M1061" s="2"/>
    </row>
    <row r="1062" spans="12:13" x14ac:dyDescent="0.2">
      <c r="L1062" s="2"/>
      <c r="M1062" s="2"/>
    </row>
    <row r="1063" spans="12:13" x14ac:dyDescent="0.2">
      <c r="L1063" s="2"/>
      <c r="M1063" s="2"/>
    </row>
    <row r="1064" spans="12:13" x14ac:dyDescent="0.2">
      <c r="L1064" s="2"/>
      <c r="M1064" s="2"/>
    </row>
    <row r="1065" spans="12:13" x14ac:dyDescent="0.2">
      <c r="L1065" s="2"/>
      <c r="M1065" s="2"/>
    </row>
    <row r="1066" spans="12:13" x14ac:dyDescent="0.2">
      <c r="L1066" s="2"/>
      <c r="M1066" s="2"/>
    </row>
    <row r="1067" spans="12:13" x14ac:dyDescent="0.2">
      <c r="L1067" s="2"/>
      <c r="M1067" s="2"/>
    </row>
    <row r="1068" spans="12:13" x14ac:dyDescent="0.2">
      <c r="L1068" s="2"/>
      <c r="M1068" s="2"/>
    </row>
    <row r="1069" spans="12:13" x14ac:dyDescent="0.2">
      <c r="L1069" s="2"/>
      <c r="M1069" s="2"/>
    </row>
    <row r="1070" spans="12:13" x14ac:dyDescent="0.2">
      <c r="L1070" s="2"/>
      <c r="M1070" s="2"/>
    </row>
    <row r="1071" spans="12:13" x14ac:dyDescent="0.2">
      <c r="L1071" s="2"/>
      <c r="M1071" s="2"/>
    </row>
    <row r="1072" spans="12:13" x14ac:dyDescent="0.2">
      <c r="L1072" s="2"/>
      <c r="M1072" s="2"/>
    </row>
    <row r="1073" spans="12:13" x14ac:dyDescent="0.2">
      <c r="L1073" s="2"/>
      <c r="M1073" s="2"/>
    </row>
    <row r="1074" spans="12:13" x14ac:dyDescent="0.2">
      <c r="L1074" s="2"/>
      <c r="M1074" s="2"/>
    </row>
    <row r="1075" spans="12:13" x14ac:dyDescent="0.2">
      <c r="L1075" s="2"/>
      <c r="M1075" s="2"/>
    </row>
    <row r="1076" spans="12:13" x14ac:dyDescent="0.2">
      <c r="L1076" s="2"/>
      <c r="M1076" s="2"/>
    </row>
    <row r="1077" spans="12:13" x14ac:dyDescent="0.2">
      <c r="L1077" s="2"/>
      <c r="M1077" s="2"/>
    </row>
    <row r="1078" spans="12:13" x14ac:dyDescent="0.2">
      <c r="L1078" s="2"/>
      <c r="M1078" s="2"/>
    </row>
    <row r="1079" spans="12:13" x14ac:dyDescent="0.2">
      <c r="L1079" s="2"/>
      <c r="M1079" s="2"/>
    </row>
    <row r="1080" spans="12:13" x14ac:dyDescent="0.2">
      <c r="L1080" s="2"/>
      <c r="M1080" s="2"/>
    </row>
    <row r="1081" spans="12:13" x14ac:dyDescent="0.2">
      <c r="L1081" s="2"/>
      <c r="M1081" s="2"/>
    </row>
    <row r="1082" spans="12:13" x14ac:dyDescent="0.2">
      <c r="L1082" s="2"/>
      <c r="M1082" s="2"/>
    </row>
    <row r="1083" spans="12:13" x14ac:dyDescent="0.2">
      <c r="L1083" s="2"/>
      <c r="M1083" s="2"/>
    </row>
    <row r="1084" spans="12:13" x14ac:dyDescent="0.2">
      <c r="L1084" s="2"/>
      <c r="M1084" s="2"/>
    </row>
    <row r="1085" spans="12:13" x14ac:dyDescent="0.2">
      <c r="L1085" s="2"/>
      <c r="M1085" s="2"/>
    </row>
    <row r="1086" spans="12:13" x14ac:dyDescent="0.2">
      <c r="L1086" s="2"/>
      <c r="M1086" s="2"/>
    </row>
    <row r="1087" spans="12:13" x14ac:dyDescent="0.2">
      <c r="L1087" s="2"/>
      <c r="M1087" s="2"/>
    </row>
    <row r="1088" spans="12:13" x14ac:dyDescent="0.2">
      <c r="L1088" s="2"/>
      <c r="M1088" s="2"/>
    </row>
    <row r="1089" spans="12:13" x14ac:dyDescent="0.2">
      <c r="L1089" s="2"/>
      <c r="M1089" s="2"/>
    </row>
    <row r="1090" spans="12:13" x14ac:dyDescent="0.2">
      <c r="L1090" s="2"/>
      <c r="M1090" s="2"/>
    </row>
    <row r="1091" spans="12:13" x14ac:dyDescent="0.2">
      <c r="L1091" s="2"/>
      <c r="M1091" s="2"/>
    </row>
    <row r="1092" spans="12:13" x14ac:dyDescent="0.2">
      <c r="L1092" s="2"/>
      <c r="M1092" s="2"/>
    </row>
    <row r="1093" spans="12:13" x14ac:dyDescent="0.2">
      <c r="L1093" s="2"/>
      <c r="M1093" s="2"/>
    </row>
    <row r="1094" spans="12:13" x14ac:dyDescent="0.2">
      <c r="L1094" s="2"/>
      <c r="M1094" s="2"/>
    </row>
    <row r="1095" spans="12:13" x14ac:dyDescent="0.2">
      <c r="L1095" s="2"/>
      <c r="M1095" s="2"/>
    </row>
    <row r="1096" spans="12:13" x14ac:dyDescent="0.2">
      <c r="L1096" s="2"/>
      <c r="M1096" s="2"/>
    </row>
    <row r="1097" spans="12:13" x14ac:dyDescent="0.2">
      <c r="L1097" s="2"/>
      <c r="M1097" s="2"/>
    </row>
    <row r="1098" spans="12:13" x14ac:dyDescent="0.2">
      <c r="L1098" s="2"/>
      <c r="M1098" s="2"/>
    </row>
    <row r="1099" spans="12:13" x14ac:dyDescent="0.2">
      <c r="L1099" s="2"/>
      <c r="M1099" s="2"/>
    </row>
    <row r="1100" spans="12:13" x14ac:dyDescent="0.2">
      <c r="L1100" s="2"/>
      <c r="M1100" s="2"/>
    </row>
    <row r="1101" spans="12:13" x14ac:dyDescent="0.2">
      <c r="L1101" s="2"/>
      <c r="M1101" s="2"/>
    </row>
    <row r="1102" spans="12:13" x14ac:dyDescent="0.2">
      <c r="L1102" s="2"/>
      <c r="M1102" s="2"/>
    </row>
    <row r="1103" spans="12:13" x14ac:dyDescent="0.2">
      <c r="L1103" s="2"/>
      <c r="M1103" s="2"/>
    </row>
    <row r="1104" spans="12:13" x14ac:dyDescent="0.2">
      <c r="L1104" s="2"/>
      <c r="M1104" s="2"/>
    </row>
    <row r="1105" spans="12:13" x14ac:dyDescent="0.2">
      <c r="L1105" s="2"/>
      <c r="M1105" s="2"/>
    </row>
    <row r="1106" spans="12:13" x14ac:dyDescent="0.2">
      <c r="L1106" s="2"/>
      <c r="M1106" s="2"/>
    </row>
    <row r="1107" spans="12:13" x14ac:dyDescent="0.2">
      <c r="L1107" s="2"/>
      <c r="M1107" s="2"/>
    </row>
    <row r="1108" spans="12:13" x14ac:dyDescent="0.2">
      <c r="L1108" s="2"/>
      <c r="M1108" s="2"/>
    </row>
    <row r="1109" spans="12:13" x14ac:dyDescent="0.2">
      <c r="L1109" s="2"/>
      <c r="M1109" s="2"/>
    </row>
    <row r="1110" spans="12:13" x14ac:dyDescent="0.2">
      <c r="L1110" s="2"/>
      <c r="M1110" s="2"/>
    </row>
    <row r="1111" spans="12:13" x14ac:dyDescent="0.2">
      <c r="L1111" s="2"/>
      <c r="M1111" s="2"/>
    </row>
    <row r="1112" spans="12:13" x14ac:dyDescent="0.2">
      <c r="L1112" s="2"/>
      <c r="M1112" s="2"/>
    </row>
    <row r="1113" spans="12:13" x14ac:dyDescent="0.2">
      <c r="L1113" s="2"/>
      <c r="M1113" s="2"/>
    </row>
    <row r="1114" spans="12:13" x14ac:dyDescent="0.2">
      <c r="L1114" s="2"/>
      <c r="M1114" s="2"/>
    </row>
    <row r="1115" spans="12:13" x14ac:dyDescent="0.2">
      <c r="L1115" s="2"/>
      <c r="M1115" s="2"/>
    </row>
    <row r="1116" spans="12:13" x14ac:dyDescent="0.2">
      <c r="L1116" s="2"/>
      <c r="M1116" s="2"/>
    </row>
    <row r="1117" spans="12:13" x14ac:dyDescent="0.2">
      <c r="L1117" s="2"/>
      <c r="M1117" s="2"/>
    </row>
    <row r="1118" spans="12:13" x14ac:dyDescent="0.2">
      <c r="L1118" s="2"/>
      <c r="M1118" s="2"/>
    </row>
    <row r="1119" spans="12:13" x14ac:dyDescent="0.2">
      <c r="L1119" s="2"/>
      <c r="M1119" s="2"/>
    </row>
    <row r="1120" spans="12:13" x14ac:dyDescent="0.2">
      <c r="L1120" s="2"/>
      <c r="M1120" s="2"/>
    </row>
    <row r="1121" spans="12:13" x14ac:dyDescent="0.2">
      <c r="L1121" s="2"/>
      <c r="M1121" s="2"/>
    </row>
    <row r="1122" spans="12:13" x14ac:dyDescent="0.2">
      <c r="L1122" s="2"/>
      <c r="M1122" s="2"/>
    </row>
    <row r="1123" spans="12:13" x14ac:dyDescent="0.2">
      <c r="L1123" s="2"/>
      <c r="M1123" s="2"/>
    </row>
    <row r="1124" spans="12:13" x14ac:dyDescent="0.2">
      <c r="L1124" s="2"/>
      <c r="M1124" s="2"/>
    </row>
    <row r="1125" spans="12:13" x14ac:dyDescent="0.2">
      <c r="L1125" s="2"/>
      <c r="M1125" s="2"/>
    </row>
    <row r="1126" spans="12:13" x14ac:dyDescent="0.2">
      <c r="L1126" s="2"/>
      <c r="M1126" s="2"/>
    </row>
    <row r="1127" spans="12:13" x14ac:dyDescent="0.2">
      <c r="L1127" s="2"/>
      <c r="M1127" s="2"/>
    </row>
    <row r="1128" spans="12:13" x14ac:dyDescent="0.2">
      <c r="L1128" s="2"/>
      <c r="M1128" s="2"/>
    </row>
    <row r="1129" spans="12:13" x14ac:dyDescent="0.2">
      <c r="L1129" s="2"/>
      <c r="M1129" s="2"/>
    </row>
    <row r="1130" spans="12:13" x14ac:dyDescent="0.2">
      <c r="L1130" s="2"/>
      <c r="M1130" s="2"/>
    </row>
    <row r="1131" spans="12:13" x14ac:dyDescent="0.2">
      <c r="L1131" s="2"/>
      <c r="M1131" s="2"/>
    </row>
    <row r="1132" spans="12:13" x14ac:dyDescent="0.2">
      <c r="L1132" s="2"/>
      <c r="M1132" s="2"/>
    </row>
    <row r="1133" spans="12:13" x14ac:dyDescent="0.2">
      <c r="L1133" s="2"/>
      <c r="M1133" s="2"/>
    </row>
    <row r="1134" spans="12:13" x14ac:dyDescent="0.2">
      <c r="L1134" s="2"/>
      <c r="M1134" s="2"/>
    </row>
    <row r="1135" spans="12:13" x14ac:dyDescent="0.2">
      <c r="L1135" s="2"/>
      <c r="M1135" s="2"/>
    </row>
    <row r="1136" spans="12:13" x14ac:dyDescent="0.2">
      <c r="L1136" s="2"/>
      <c r="M1136" s="2"/>
    </row>
    <row r="1137" spans="12:13" x14ac:dyDescent="0.2">
      <c r="L1137" s="2"/>
      <c r="M1137" s="2"/>
    </row>
    <row r="1138" spans="12:13" x14ac:dyDescent="0.2">
      <c r="L1138" s="2"/>
      <c r="M1138" s="2"/>
    </row>
    <row r="1139" spans="12:13" x14ac:dyDescent="0.2">
      <c r="L1139" s="2"/>
      <c r="M1139" s="2"/>
    </row>
    <row r="1140" spans="12:13" x14ac:dyDescent="0.2">
      <c r="L1140" s="2"/>
      <c r="M1140" s="2"/>
    </row>
    <row r="1141" spans="12:13" x14ac:dyDescent="0.2">
      <c r="L1141" s="2"/>
      <c r="M1141" s="2"/>
    </row>
    <row r="1142" spans="12:13" x14ac:dyDescent="0.2">
      <c r="L1142" s="2"/>
      <c r="M1142" s="2"/>
    </row>
    <row r="1143" spans="12:13" x14ac:dyDescent="0.2">
      <c r="L1143" s="2"/>
      <c r="M1143" s="2"/>
    </row>
    <row r="1144" spans="12:13" x14ac:dyDescent="0.2">
      <c r="L1144" s="2"/>
      <c r="M1144" s="2"/>
    </row>
    <row r="1145" spans="12:13" x14ac:dyDescent="0.2">
      <c r="L1145" s="2"/>
      <c r="M1145" s="2"/>
    </row>
    <row r="1146" spans="12:13" x14ac:dyDescent="0.2">
      <c r="L1146" s="2"/>
      <c r="M1146" s="2"/>
    </row>
    <row r="1147" spans="12:13" x14ac:dyDescent="0.2">
      <c r="L1147" s="2"/>
      <c r="M1147" s="2"/>
    </row>
    <row r="1148" spans="12:13" x14ac:dyDescent="0.2">
      <c r="L1148" s="2"/>
      <c r="M1148" s="2"/>
    </row>
    <row r="1149" spans="12:13" x14ac:dyDescent="0.2">
      <c r="L1149" s="2"/>
      <c r="M1149" s="2"/>
    </row>
    <row r="1150" spans="12:13" x14ac:dyDescent="0.2">
      <c r="L1150" s="2"/>
      <c r="M1150" s="2"/>
    </row>
    <row r="1151" spans="12:13" x14ac:dyDescent="0.2">
      <c r="L1151" s="2"/>
      <c r="M1151" s="2"/>
    </row>
    <row r="1152" spans="12:13" x14ac:dyDescent="0.2">
      <c r="L1152" s="2"/>
      <c r="M1152" s="2"/>
    </row>
    <row r="1153" spans="12:13" x14ac:dyDescent="0.2">
      <c r="L1153" s="2"/>
      <c r="M1153" s="2"/>
    </row>
    <row r="1154" spans="12:13" x14ac:dyDescent="0.2">
      <c r="L1154" s="2"/>
      <c r="M1154" s="2"/>
    </row>
    <row r="1155" spans="12:13" x14ac:dyDescent="0.2">
      <c r="L1155" s="2"/>
      <c r="M1155" s="2"/>
    </row>
    <row r="1156" spans="12:13" x14ac:dyDescent="0.2">
      <c r="L1156" s="2"/>
      <c r="M1156" s="2"/>
    </row>
    <row r="1157" spans="12:13" x14ac:dyDescent="0.2">
      <c r="L1157" s="2"/>
      <c r="M1157" s="2"/>
    </row>
    <row r="1158" spans="12:13" x14ac:dyDescent="0.2">
      <c r="L1158" s="2"/>
      <c r="M1158" s="2"/>
    </row>
    <row r="1159" spans="12:13" x14ac:dyDescent="0.2">
      <c r="L1159" s="2"/>
      <c r="M1159" s="2"/>
    </row>
    <row r="1160" spans="12:13" x14ac:dyDescent="0.2">
      <c r="L1160" s="2"/>
      <c r="M1160" s="2"/>
    </row>
    <row r="1161" spans="12:13" x14ac:dyDescent="0.2">
      <c r="L1161" s="2"/>
      <c r="M1161" s="2"/>
    </row>
    <row r="1162" spans="12:13" x14ac:dyDescent="0.2">
      <c r="L1162" s="2"/>
      <c r="M1162" s="2"/>
    </row>
    <row r="1163" spans="12:13" x14ac:dyDescent="0.2">
      <c r="L1163" s="2"/>
      <c r="M1163" s="2"/>
    </row>
    <row r="1164" spans="12:13" x14ac:dyDescent="0.2">
      <c r="L1164" s="2"/>
      <c r="M1164" s="2"/>
    </row>
    <row r="1165" spans="12:13" x14ac:dyDescent="0.2">
      <c r="L1165" s="2"/>
      <c r="M1165" s="2"/>
    </row>
    <row r="1166" spans="12:13" x14ac:dyDescent="0.2">
      <c r="L1166" s="2"/>
      <c r="M1166" s="2"/>
    </row>
    <row r="1167" spans="12:13" x14ac:dyDescent="0.2">
      <c r="L1167" s="2"/>
      <c r="M1167" s="2"/>
    </row>
    <row r="1168" spans="12:13" x14ac:dyDescent="0.2">
      <c r="L1168" s="2"/>
      <c r="M1168" s="2"/>
    </row>
    <row r="1169" spans="12:13" x14ac:dyDescent="0.2">
      <c r="L1169" s="2"/>
      <c r="M1169" s="2"/>
    </row>
    <row r="1170" spans="12:13" x14ac:dyDescent="0.2">
      <c r="L1170" s="2"/>
      <c r="M1170" s="2"/>
    </row>
    <row r="1171" spans="12:13" x14ac:dyDescent="0.2">
      <c r="L1171" s="2"/>
      <c r="M1171" s="2"/>
    </row>
    <row r="1172" spans="12:13" x14ac:dyDescent="0.2">
      <c r="L1172" s="2"/>
      <c r="M1172" s="2"/>
    </row>
    <row r="1173" spans="12:13" x14ac:dyDescent="0.2">
      <c r="L1173" s="2"/>
      <c r="M1173" s="2"/>
    </row>
    <row r="1174" spans="12:13" x14ac:dyDescent="0.2">
      <c r="L1174" s="2"/>
      <c r="M1174" s="2"/>
    </row>
    <row r="1175" spans="12:13" x14ac:dyDescent="0.2">
      <c r="L1175" s="2"/>
      <c r="M1175" s="2"/>
    </row>
    <row r="1176" spans="12:13" x14ac:dyDescent="0.2">
      <c r="L1176" s="2"/>
      <c r="M1176" s="2"/>
    </row>
    <row r="1177" spans="12:13" x14ac:dyDescent="0.2">
      <c r="L1177" s="2"/>
      <c r="M1177" s="2"/>
    </row>
    <row r="1178" spans="12:13" x14ac:dyDescent="0.2">
      <c r="L1178" s="2"/>
      <c r="M1178" s="2"/>
    </row>
    <row r="1179" spans="12:13" x14ac:dyDescent="0.2">
      <c r="L1179" s="2"/>
      <c r="M1179" s="2"/>
    </row>
    <row r="1180" spans="12:13" x14ac:dyDescent="0.2">
      <c r="L1180" s="2"/>
      <c r="M1180" s="2"/>
    </row>
    <row r="1181" spans="12:13" x14ac:dyDescent="0.2">
      <c r="L1181" s="2"/>
      <c r="M1181" s="2"/>
    </row>
    <row r="1182" spans="12:13" x14ac:dyDescent="0.2">
      <c r="L1182" s="2"/>
      <c r="M1182" s="2"/>
    </row>
    <row r="1183" spans="12:13" x14ac:dyDescent="0.2">
      <c r="L1183" s="2"/>
      <c r="M1183" s="2"/>
    </row>
    <row r="1184" spans="12:13" x14ac:dyDescent="0.2">
      <c r="L1184" s="2"/>
      <c r="M1184" s="2"/>
    </row>
    <row r="1185" spans="12:13" x14ac:dyDescent="0.2">
      <c r="L1185" s="2"/>
      <c r="M1185" s="2"/>
    </row>
    <row r="1186" spans="12:13" x14ac:dyDescent="0.2">
      <c r="L1186" s="2"/>
      <c r="M1186" s="2"/>
    </row>
    <row r="1187" spans="12:13" x14ac:dyDescent="0.2">
      <c r="L1187" s="2"/>
      <c r="M1187" s="2"/>
    </row>
    <row r="1188" spans="12:13" x14ac:dyDescent="0.2">
      <c r="L1188" s="2"/>
      <c r="M1188" s="2"/>
    </row>
    <row r="1189" spans="12:13" x14ac:dyDescent="0.2">
      <c r="L1189" s="2"/>
      <c r="M1189" s="2"/>
    </row>
    <row r="1190" spans="12:13" x14ac:dyDescent="0.2">
      <c r="L1190" s="2"/>
      <c r="M1190" s="2"/>
    </row>
    <row r="1191" spans="12:13" x14ac:dyDescent="0.2">
      <c r="L1191" s="2"/>
      <c r="M1191" s="2"/>
    </row>
    <row r="1192" spans="12:13" x14ac:dyDescent="0.2">
      <c r="L1192" s="2"/>
      <c r="M1192" s="2"/>
    </row>
    <row r="1193" spans="12:13" x14ac:dyDescent="0.2">
      <c r="L1193" s="2"/>
      <c r="M1193" s="2"/>
    </row>
    <row r="1194" spans="12:13" x14ac:dyDescent="0.2">
      <c r="L1194" s="2"/>
      <c r="M1194" s="2"/>
    </row>
    <row r="1195" spans="12:13" x14ac:dyDescent="0.2">
      <c r="L1195" s="2"/>
      <c r="M1195" s="2"/>
    </row>
    <row r="1196" spans="12:13" x14ac:dyDescent="0.2">
      <c r="L1196" s="2"/>
      <c r="M1196" s="2"/>
    </row>
    <row r="1197" spans="12:13" x14ac:dyDescent="0.2">
      <c r="L1197" s="2"/>
      <c r="M1197" s="2"/>
    </row>
    <row r="1198" spans="12:13" x14ac:dyDescent="0.2">
      <c r="L1198" s="2"/>
      <c r="M1198" s="2"/>
    </row>
    <row r="1199" spans="12:13" x14ac:dyDescent="0.2">
      <c r="L1199" s="2"/>
      <c r="M1199" s="2"/>
    </row>
    <row r="1200" spans="12:13" x14ac:dyDescent="0.2">
      <c r="L1200" s="2"/>
      <c r="M1200" s="2"/>
    </row>
    <row r="1201" spans="12:13" x14ac:dyDescent="0.2">
      <c r="L1201" s="2"/>
      <c r="M1201" s="2"/>
    </row>
    <row r="1202" spans="12:13" x14ac:dyDescent="0.2">
      <c r="L1202" s="2"/>
      <c r="M1202" s="2"/>
    </row>
    <row r="1203" spans="12:13" x14ac:dyDescent="0.2">
      <c r="L1203" s="2"/>
      <c r="M1203" s="2"/>
    </row>
    <row r="1204" spans="12:13" x14ac:dyDescent="0.2">
      <c r="L1204" s="2"/>
      <c r="M1204" s="2"/>
    </row>
    <row r="1205" spans="12:13" x14ac:dyDescent="0.2">
      <c r="L1205" s="2"/>
      <c r="M1205" s="2"/>
    </row>
    <row r="1206" spans="12:13" x14ac:dyDescent="0.2">
      <c r="L1206" s="2"/>
      <c r="M1206" s="2"/>
    </row>
    <row r="1207" spans="12:13" x14ac:dyDescent="0.2">
      <c r="L1207" s="2"/>
      <c r="M1207" s="2"/>
    </row>
    <row r="1208" spans="12:13" x14ac:dyDescent="0.2">
      <c r="L1208" s="2"/>
      <c r="M1208" s="2"/>
    </row>
    <row r="1209" spans="12:13" x14ac:dyDescent="0.2">
      <c r="L1209" s="2"/>
      <c r="M1209" s="2"/>
    </row>
    <row r="1210" spans="12:13" x14ac:dyDescent="0.2">
      <c r="L1210" s="2"/>
      <c r="M1210" s="2"/>
    </row>
    <row r="1211" spans="12:13" x14ac:dyDescent="0.2">
      <c r="L1211" s="2"/>
      <c r="M1211" s="2"/>
    </row>
    <row r="1212" spans="12:13" x14ac:dyDescent="0.2">
      <c r="L1212" s="2"/>
      <c r="M1212" s="2"/>
    </row>
    <row r="1213" spans="12:13" x14ac:dyDescent="0.2">
      <c r="L1213" s="2"/>
      <c r="M1213" s="2"/>
    </row>
    <row r="1214" spans="12:13" x14ac:dyDescent="0.2">
      <c r="L1214" s="2"/>
      <c r="M1214" s="2"/>
    </row>
    <row r="1215" spans="12:13" x14ac:dyDescent="0.2">
      <c r="L1215" s="2"/>
      <c r="M1215" s="2"/>
    </row>
    <row r="1216" spans="12:13" x14ac:dyDescent="0.2">
      <c r="L1216" s="2"/>
      <c r="M1216" s="2"/>
    </row>
    <row r="1217" spans="12:13" x14ac:dyDescent="0.2">
      <c r="L1217" s="2"/>
      <c r="M1217" s="2"/>
    </row>
    <row r="1218" spans="12:13" x14ac:dyDescent="0.2">
      <c r="L1218" s="2"/>
      <c r="M1218" s="2"/>
    </row>
    <row r="1219" spans="12:13" x14ac:dyDescent="0.2">
      <c r="L1219" s="2"/>
      <c r="M1219" s="2"/>
    </row>
    <row r="1220" spans="12:13" x14ac:dyDescent="0.2">
      <c r="L1220" s="2"/>
      <c r="M1220" s="2"/>
    </row>
    <row r="1221" spans="12:13" x14ac:dyDescent="0.2">
      <c r="L1221" s="2"/>
      <c r="M1221" s="2"/>
    </row>
    <row r="1222" spans="12:13" x14ac:dyDescent="0.2">
      <c r="L1222" s="2"/>
      <c r="M1222" s="2"/>
    </row>
    <row r="1223" spans="12:13" x14ac:dyDescent="0.2">
      <c r="L1223" s="2"/>
      <c r="M1223" s="2"/>
    </row>
    <row r="1224" spans="12:13" x14ac:dyDescent="0.2">
      <c r="L1224" s="2"/>
      <c r="M1224" s="2"/>
    </row>
    <row r="1225" spans="12:13" x14ac:dyDescent="0.2">
      <c r="L1225" s="2"/>
      <c r="M1225" s="2"/>
    </row>
    <row r="1226" spans="12:13" x14ac:dyDescent="0.2">
      <c r="L1226" s="2"/>
      <c r="M1226" s="2"/>
    </row>
    <row r="1227" spans="12:13" x14ac:dyDescent="0.2">
      <c r="L1227" s="2"/>
      <c r="M1227" s="2"/>
    </row>
    <row r="1228" spans="12:13" x14ac:dyDescent="0.2">
      <c r="L1228" s="2"/>
      <c r="M1228" s="2"/>
    </row>
    <row r="1229" spans="12:13" x14ac:dyDescent="0.2">
      <c r="L1229" s="2"/>
      <c r="M1229" s="2"/>
    </row>
    <row r="1230" spans="12:13" x14ac:dyDescent="0.2">
      <c r="L1230" s="2"/>
      <c r="M1230" s="2"/>
    </row>
    <row r="1231" spans="12:13" x14ac:dyDescent="0.2">
      <c r="L1231" s="2"/>
      <c r="M1231" s="2"/>
    </row>
    <row r="1232" spans="12:13" x14ac:dyDescent="0.2">
      <c r="L1232" s="2"/>
      <c r="M1232" s="2"/>
    </row>
    <row r="1233" spans="12:13" x14ac:dyDescent="0.2">
      <c r="L1233" s="2"/>
      <c r="M1233" s="2"/>
    </row>
    <row r="1234" spans="12:13" x14ac:dyDescent="0.2">
      <c r="L1234" s="2"/>
      <c r="M1234" s="2"/>
    </row>
    <row r="1235" spans="12:13" x14ac:dyDescent="0.2">
      <c r="L1235" s="2"/>
      <c r="M1235" s="2"/>
    </row>
    <row r="1236" spans="12:13" x14ac:dyDescent="0.2">
      <c r="L1236" s="2"/>
      <c r="M1236" s="2"/>
    </row>
    <row r="1237" spans="12:13" x14ac:dyDescent="0.2">
      <c r="L1237" s="2"/>
      <c r="M1237" s="2"/>
    </row>
    <row r="1238" spans="12:13" x14ac:dyDescent="0.2">
      <c r="L1238" s="2"/>
      <c r="M1238" s="2"/>
    </row>
    <row r="1239" spans="12:13" x14ac:dyDescent="0.2">
      <c r="L1239" s="2"/>
      <c r="M1239" s="2"/>
    </row>
    <row r="1240" spans="12:13" x14ac:dyDescent="0.2">
      <c r="L1240" s="2"/>
      <c r="M1240" s="2"/>
    </row>
    <row r="1241" spans="12:13" x14ac:dyDescent="0.2">
      <c r="L1241" s="2"/>
      <c r="M1241" s="2"/>
    </row>
    <row r="1242" spans="12:13" x14ac:dyDescent="0.2">
      <c r="L1242" s="2"/>
      <c r="M1242" s="2"/>
    </row>
    <row r="1243" spans="12:13" x14ac:dyDescent="0.2">
      <c r="L1243" s="2"/>
      <c r="M1243" s="2"/>
    </row>
    <row r="1244" spans="12:13" x14ac:dyDescent="0.2">
      <c r="L1244" s="2"/>
      <c r="M1244" s="2"/>
    </row>
    <row r="1245" spans="12:13" x14ac:dyDescent="0.2">
      <c r="L1245" s="2"/>
      <c r="M1245" s="2"/>
    </row>
    <row r="1246" spans="12:13" x14ac:dyDescent="0.2">
      <c r="L1246" s="2"/>
      <c r="M1246" s="2"/>
    </row>
    <row r="1247" spans="12:13" x14ac:dyDescent="0.2">
      <c r="L1247" s="2"/>
      <c r="M1247" s="2"/>
    </row>
    <row r="1248" spans="12:13" x14ac:dyDescent="0.2">
      <c r="L1248" s="2"/>
      <c r="M1248" s="2"/>
    </row>
    <row r="1249" spans="12:13" x14ac:dyDescent="0.2">
      <c r="L1249" s="2"/>
      <c r="M1249" s="2"/>
    </row>
    <row r="1250" spans="12:13" x14ac:dyDescent="0.2">
      <c r="L1250" s="2"/>
      <c r="M1250" s="2"/>
    </row>
    <row r="1251" spans="12:13" x14ac:dyDescent="0.2">
      <c r="L1251" s="2"/>
      <c r="M1251" s="2"/>
    </row>
    <row r="1252" spans="12:13" x14ac:dyDescent="0.2">
      <c r="L1252" s="2"/>
      <c r="M1252" s="2"/>
    </row>
    <row r="1253" spans="12:13" x14ac:dyDescent="0.2">
      <c r="L1253" s="2"/>
      <c r="M1253" s="2"/>
    </row>
    <row r="1254" spans="12:13" x14ac:dyDescent="0.2">
      <c r="L1254" s="2"/>
      <c r="M1254" s="2"/>
    </row>
    <row r="1255" spans="12:13" x14ac:dyDescent="0.2">
      <c r="L1255" s="2"/>
      <c r="M1255" s="2"/>
    </row>
    <row r="1256" spans="12:13" x14ac:dyDescent="0.2">
      <c r="L1256" s="2"/>
      <c r="M1256" s="2"/>
    </row>
    <row r="1257" spans="12:13" x14ac:dyDescent="0.2">
      <c r="L1257" s="2"/>
      <c r="M1257" s="2"/>
    </row>
    <row r="1258" spans="12:13" x14ac:dyDescent="0.2">
      <c r="L1258" s="2"/>
      <c r="M1258" s="2"/>
    </row>
    <row r="1259" spans="12:13" x14ac:dyDescent="0.2">
      <c r="L1259" s="2"/>
      <c r="M1259" s="2"/>
    </row>
    <row r="1260" spans="12:13" x14ac:dyDescent="0.2">
      <c r="L1260" s="2"/>
      <c r="M1260" s="2"/>
    </row>
    <row r="1261" spans="12:13" x14ac:dyDescent="0.2">
      <c r="L1261" s="2"/>
      <c r="M1261" s="2"/>
    </row>
    <row r="1262" spans="12:13" x14ac:dyDescent="0.2">
      <c r="L1262" s="2"/>
      <c r="M1262" s="2"/>
    </row>
    <row r="1263" spans="12:13" x14ac:dyDescent="0.2">
      <c r="L1263" s="2"/>
      <c r="M1263" s="2"/>
    </row>
    <row r="1264" spans="12:13" x14ac:dyDescent="0.2">
      <c r="L1264" s="2"/>
      <c r="M1264" s="2"/>
    </row>
    <row r="1265" spans="12:13" x14ac:dyDescent="0.2">
      <c r="L1265" s="2"/>
      <c r="M1265" s="2"/>
    </row>
    <row r="1266" spans="12:13" x14ac:dyDescent="0.2">
      <c r="L1266" s="2"/>
      <c r="M1266" s="2"/>
    </row>
    <row r="1267" spans="12:13" x14ac:dyDescent="0.2">
      <c r="L1267" s="2"/>
      <c r="M1267" s="2"/>
    </row>
    <row r="1268" spans="12:13" x14ac:dyDescent="0.2">
      <c r="L1268" s="2"/>
      <c r="M1268" s="2"/>
    </row>
    <row r="1269" spans="12:13" x14ac:dyDescent="0.2">
      <c r="L1269" s="2"/>
      <c r="M1269" s="2"/>
    </row>
    <row r="1270" spans="12:13" x14ac:dyDescent="0.2">
      <c r="L1270" s="2"/>
      <c r="M1270" s="2"/>
    </row>
    <row r="1271" spans="12:13" x14ac:dyDescent="0.2">
      <c r="L1271" s="2"/>
      <c r="M1271" s="2"/>
    </row>
    <row r="1272" spans="12:13" x14ac:dyDescent="0.2">
      <c r="L1272" s="2"/>
      <c r="M1272" s="2"/>
    </row>
    <row r="1273" spans="12:13" x14ac:dyDescent="0.2">
      <c r="L1273" s="2"/>
      <c r="M1273" s="2"/>
    </row>
    <row r="1274" spans="12:13" x14ac:dyDescent="0.2">
      <c r="L1274" s="2"/>
      <c r="M1274" s="2"/>
    </row>
    <row r="1275" spans="12:13" x14ac:dyDescent="0.2">
      <c r="L1275" s="2"/>
      <c r="M1275" s="2"/>
    </row>
    <row r="1276" spans="12:13" x14ac:dyDescent="0.2">
      <c r="L1276" s="2"/>
      <c r="M1276" s="2"/>
    </row>
    <row r="1277" spans="12:13" x14ac:dyDescent="0.2">
      <c r="L1277" s="2"/>
      <c r="M1277" s="2"/>
    </row>
    <row r="1278" spans="12:13" x14ac:dyDescent="0.2">
      <c r="L1278" s="2"/>
      <c r="M1278" s="2"/>
    </row>
    <row r="1279" spans="12:13" x14ac:dyDescent="0.2">
      <c r="L1279" s="2"/>
      <c r="M1279" s="2"/>
    </row>
    <row r="1280" spans="12:13" x14ac:dyDescent="0.2">
      <c r="L1280" s="2"/>
      <c r="M1280" s="2"/>
    </row>
    <row r="1281" spans="12:13" x14ac:dyDescent="0.2">
      <c r="L1281" s="2"/>
      <c r="M1281" s="2"/>
    </row>
    <row r="1282" spans="12:13" x14ac:dyDescent="0.2">
      <c r="L1282" s="2"/>
      <c r="M1282" s="2"/>
    </row>
    <row r="1283" spans="12:13" x14ac:dyDescent="0.2">
      <c r="L1283" s="2"/>
      <c r="M1283" s="2"/>
    </row>
    <row r="1284" spans="12:13" x14ac:dyDescent="0.2">
      <c r="L1284" s="2"/>
      <c r="M1284" s="2"/>
    </row>
    <row r="1285" spans="12:13" x14ac:dyDescent="0.2">
      <c r="L1285" s="2"/>
      <c r="M1285" s="2"/>
    </row>
    <row r="1286" spans="12:13" x14ac:dyDescent="0.2">
      <c r="L1286" s="2"/>
      <c r="M1286" s="2"/>
    </row>
    <row r="1287" spans="12:13" x14ac:dyDescent="0.2">
      <c r="L1287" s="2"/>
      <c r="M1287" s="2"/>
    </row>
    <row r="1288" spans="12:13" x14ac:dyDescent="0.2">
      <c r="L1288" s="2"/>
      <c r="M1288" s="2"/>
    </row>
    <row r="1289" spans="12:13" x14ac:dyDescent="0.2">
      <c r="L1289" s="2"/>
      <c r="M1289" s="2"/>
    </row>
    <row r="1290" spans="12:13" x14ac:dyDescent="0.2">
      <c r="L1290" s="2"/>
      <c r="M1290" s="2"/>
    </row>
    <row r="1291" spans="12:13" x14ac:dyDescent="0.2">
      <c r="L1291" s="2"/>
      <c r="M1291" s="2"/>
    </row>
    <row r="1292" spans="12:13" x14ac:dyDescent="0.2">
      <c r="L1292" s="2"/>
      <c r="M1292" s="2"/>
    </row>
    <row r="1293" spans="12:13" x14ac:dyDescent="0.2">
      <c r="L1293" s="2"/>
      <c r="M1293" s="2"/>
    </row>
    <row r="1294" spans="12:13" x14ac:dyDescent="0.2">
      <c r="L1294" s="2"/>
      <c r="M1294" s="2"/>
    </row>
    <row r="1295" spans="12:13" x14ac:dyDescent="0.2">
      <c r="L1295" s="2"/>
      <c r="M1295" s="2"/>
    </row>
    <row r="1296" spans="12:13" x14ac:dyDescent="0.2">
      <c r="L1296" s="2"/>
      <c r="M1296" s="2"/>
    </row>
    <row r="1297" spans="12:13" x14ac:dyDescent="0.2">
      <c r="L1297" s="2"/>
      <c r="M1297" s="2"/>
    </row>
    <row r="1298" spans="12:13" x14ac:dyDescent="0.2">
      <c r="L1298" s="2"/>
      <c r="M1298" s="2"/>
    </row>
    <row r="1299" spans="12:13" x14ac:dyDescent="0.2">
      <c r="L1299" s="2"/>
      <c r="M1299" s="2"/>
    </row>
    <row r="1300" spans="12:13" x14ac:dyDescent="0.2">
      <c r="L1300" s="2"/>
      <c r="M1300" s="2"/>
    </row>
    <row r="1301" spans="12:13" x14ac:dyDescent="0.2">
      <c r="L1301" s="2"/>
      <c r="M1301" s="2"/>
    </row>
    <row r="1302" spans="12:13" x14ac:dyDescent="0.2">
      <c r="L1302" s="2"/>
      <c r="M1302" s="2"/>
    </row>
    <row r="1303" spans="12:13" x14ac:dyDescent="0.2">
      <c r="L1303" s="2"/>
      <c r="M1303" s="2"/>
    </row>
    <row r="1304" spans="12:13" x14ac:dyDescent="0.2">
      <c r="L1304" s="2"/>
      <c r="M1304" s="2"/>
    </row>
    <row r="1305" spans="12:13" x14ac:dyDescent="0.2">
      <c r="L1305" s="2"/>
      <c r="M1305" s="2"/>
    </row>
    <row r="1306" spans="12:13" x14ac:dyDescent="0.2">
      <c r="L1306" s="2"/>
      <c r="M1306" s="2"/>
    </row>
    <row r="1307" spans="12:13" x14ac:dyDescent="0.2">
      <c r="L1307" s="2"/>
      <c r="M1307" s="2"/>
    </row>
    <row r="1308" spans="12:13" x14ac:dyDescent="0.2">
      <c r="L1308" s="2"/>
      <c r="M1308" s="2"/>
    </row>
    <row r="1309" spans="12:13" x14ac:dyDescent="0.2">
      <c r="L1309" s="2"/>
      <c r="M1309" s="2"/>
    </row>
    <row r="1310" spans="12:13" x14ac:dyDescent="0.2">
      <c r="L1310" s="2"/>
      <c r="M1310" s="2"/>
    </row>
    <row r="1311" spans="12:13" x14ac:dyDescent="0.2">
      <c r="L1311" s="2"/>
      <c r="M1311" s="2"/>
    </row>
    <row r="1312" spans="12:13" x14ac:dyDescent="0.2">
      <c r="L1312" s="2"/>
      <c r="M1312" s="2"/>
    </row>
    <row r="1313" spans="12:13" x14ac:dyDescent="0.2">
      <c r="L1313" s="2"/>
      <c r="M1313" s="2"/>
    </row>
    <row r="1314" spans="12:13" x14ac:dyDescent="0.2">
      <c r="L1314" s="2"/>
      <c r="M1314" s="2"/>
    </row>
    <row r="1315" spans="12:13" x14ac:dyDescent="0.2">
      <c r="L1315" s="2"/>
      <c r="M1315" s="2"/>
    </row>
    <row r="1316" spans="12:13" x14ac:dyDescent="0.2">
      <c r="L1316" s="2"/>
      <c r="M1316" s="2"/>
    </row>
    <row r="1317" spans="12:13" x14ac:dyDescent="0.2">
      <c r="L1317" s="2"/>
      <c r="M1317" s="2"/>
    </row>
    <row r="1318" spans="12:13" x14ac:dyDescent="0.2">
      <c r="L1318" s="2"/>
      <c r="M1318" s="2"/>
    </row>
    <row r="1319" spans="12:13" x14ac:dyDescent="0.2">
      <c r="L1319" s="2"/>
      <c r="M1319" s="2"/>
    </row>
    <row r="1320" spans="12:13" x14ac:dyDescent="0.2">
      <c r="L1320" s="2"/>
      <c r="M1320" s="2"/>
    </row>
    <row r="1321" spans="12:13" x14ac:dyDescent="0.2">
      <c r="L1321" s="2"/>
      <c r="M1321" s="2"/>
    </row>
    <row r="1322" spans="12:13" x14ac:dyDescent="0.2">
      <c r="L1322" s="2"/>
      <c r="M1322" s="2"/>
    </row>
    <row r="1323" spans="12:13" x14ac:dyDescent="0.2">
      <c r="L1323" s="2"/>
      <c r="M1323" s="2"/>
    </row>
    <row r="1324" spans="12:13" x14ac:dyDescent="0.2">
      <c r="L1324" s="2"/>
      <c r="M1324" s="2"/>
    </row>
    <row r="1325" spans="12:13" x14ac:dyDescent="0.2">
      <c r="L1325" s="2"/>
      <c r="M1325" s="2"/>
    </row>
    <row r="1326" spans="12:13" x14ac:dyDescent="0.2">
      <c r="L1326" s="2"/>
      <c r="M1326" s="2"/>
    </row>
    <row r="1327" spans="12:13" x14ac:dyDescent="0.2">
      <c r="L1327" s="2"/>
      <c r="M1327" s="2"/>
    </row>
    <row r="1328" spans="12:13" x14ac:dyDescent="0.2">
      <c r="L1328" s="2"/>
      <c r="M1328" s="2"/>
    </row>
    <row r="1329" spans="12:13" x14ac:dyDescent="0.2">
      <c r="L1329" s="2"/>
      <c r="M1329" s="2"/>
    </row>
    <row r="1330" spans="12:13" x14ac:dyDescent="0.2">
      <c r="L1330" s="2"/>
      <c r="M1330" s="2"/>
    </row>
    <row r="1331" spans="12:13" x14ac:dyDescent="0.2">
      <c r="L1331" s="2"/>
      <c r="M1331" s="2"/>
    </row>
    <row r="1332" spans="12:13" x14ac:dyDescent="0.2">
      <c r="L1332" s="2"/>
      <c r="M1332" s="2"/>
    </row>
    <row r="1333" spans="12:13" x14ac:dyDescent="0.2">
      <c r="L1333" s="2"/>
      <c r="M1333" s="2"/>
    </row>
    <row r="1334" spans="12:13" x14ac:dyDescent="0.2">
      <c r="L1334" s="2"/>
      <c r="M1334" s="2"/>
    </row>
    <row r="1335" spans="12:13" x14ac:dyDescent="0.2">
      <c r="L1335" s="2"/>
      <c r="M1335" s="2"/>
    </row>
    <row r="1336" spans="12:13" x14ac:dyDescent="0.2">
      <c r="L1336" s="2"/>
      <c r="M1336" s="2"/>
    </row>
    <row r="1337" spans="12:13" x14ac:dyDescent="0.2">
      <c r="L1337" s="2"/>
      <c r="M1337" s="2"/>
    </row>
    <row r="1338" spans="12:13" x14ac:dyDescent="0.2">
      <c r="L1338" s="2"/>
      <c r="M1338" s="2"/>
    </row>
    <row r="1339" spans="12:13" x14ac:dyDescent="0.2">
      <c r="L1339" s="2"/>
      <c r="M1339" s="2"/>
    </row>
    <row r="1340" spans="12:13" x14ac:dyDescent="0.2">
      <c r="L1340" s="2"/>
      <c r="M1340" s="2"/>
    </row>
    <row r="1341" spans="12:13" x14ac:dyDescent="0.2">
      <c r="L1341" s="2"/>
      <c r="M1341" s="2"/>
    </row>
    <row r="1342" spans="12:13" x14ac:dyDescent="0.2">
      <c r="L1342" s="2"/>
      <c r="M1342" s="2"/>
    </row>
    <row r="1343" spans="12:13" x14ac:dyDescent="0.2">
      <c r="L1343" s="2"/>
      <c r="M1343" s="2"/>
    </row>
    <row r="1344" spans="12:13" x14ac:dyDescent="0.2">
      <c r="L1344" s="2"/>
      <c r="M1344" s="2"/>
    </row>
    <row r="1345" spans="12:13" x14ac:dyDescent="0.2">
      <c r="L1345" s="2"/>
      <c r="M1345" s="2"/>
    </row>
    <row r="1346" spans="12:13" x14ac:dyDescent="0.2">
      <c r="L1346" s="2"/>
      <c r="M1346" s="2"/>
    </row>
    <row r="1347" spans="12:13" x14ac:dyDescent="0.2">
      <c r="L1347" s="2"/>
      <c r="M1347" s="2"/>
    </row>
    <row r="1348" spans="12:13" x14ac:dyDescent="0.2">
      <c r="L1348" s="2"/>
      <c r="M1348" s="2"/>
    </row>
    <row r="1349" spans="12:13" x14ac:dyDescent="0.2">
      <c r="L1349" s="2"/>
      <c r="M1349" s="2"/>
    </row>
    <row r="1350" spans="12:13" x14ac:dyDescent="0.2">
      <c r="L1350" s="2"/>
      <c r="M1350" s="2"/>
    </row>
    <row r="1351" spans="12:13" x14ac:dyDescent="0.2">
      <c r="L1351" s="2"/>
      <c r="M1351" s="2"/>
    </row>
    <row r="1352" spans="12:13" x14ac:dyDescent="0.2">
      <c r="L1352" s="2"/>
      <c r="M1352" s="2"/>
    </row>
    <row r="1353" spans="12:13" x14ac:dyDescent="0.2">
      <c r="L1353" s="2"/>
      <c r="M1353" s="2"/>
    </row>
    <row r="1354" spans="12:13" x14ac:dyDescent="0.2">
      <c r="L1354" s="2"/>
      <c r="M1354" s="2"/>
    </row>
    <row r="1355" spans="12:13" x14ac:dyDescent="0.2">
      <c r="L1355" s="2"/>
      <c r="M1355" s="2"/>
    </row>
    <row r="1356" spans="12:13" x14ac:dyDescent="0.2">
      <c r="L1356" s="2"/>
      <c r="M1356" s="2"/>
    </row>
    <row r="1357" spans="12:13" x14ac:dyDescent="0.2">
      <c r="L1357" s="2"/>
      <c r="M1357" s="2"/>
    </row>
    <row r="1358" spans="12:13" x14ac:dyDescent="0.2">
      <c r="L1358" s="2"/>
      <c r="M1358" s="2"/>
    </row>
    <row r="1359" spans="12:13" x14ac:dyDescent="0.2">
      <c r="L1359" s="2"/>
      <c r="M1359" s="2"/>
    </row>
    <row r="1360" spans="12:13" x14ac:dyDescent="0.2">
      <c r="L1360" s="2"/>
      <c r="M1360" s="2"/>
    </row>
    <row r="1361" spans="12:13" x14ac:dyDescent="0.2">
      <c r="L1361" s="2"/>
      <c r="M1361" s="2"/>
    </row>
    <row r="1362" spans="12:13" x14ac:dyDescent="0.2">
      <c r="L1362" s="2"/>
      <c r="M1362" s="2"/>
    </row>
    <row r="1363" spans="12:13" x14ac:dyDescent="0.2">
      <c r="L1363" s="2"/>
      <c r="M1363" s="2"/>
    </row>
    <row r="1364" spans="12:13" x14ac:dyDescent="0.2">
      <c r="L1364" s="2"/>
      <c r="M1364" s="2"/>
    </row>
    <row r="1365" spans="12:13" x14ac:dyDescent="0.2">
      <c r="L1365" s="2"/>
      <c r="M1365" s="2"/>
    </row>
    <row r="1366" spans="12:13" x14ac:dyDescent="0.2">
      <c r="L1366" s="2"/>
      <c r="M1366" s="2"/>
    </row>
    <row r="1367" spans="12:13" x14ac:dyDescent="0.2">
      <c r="L1367" s="2"/>
      <c r="M1367" s="2"/>
    </row>
    <row r="1368" spans="12:13" x14ac:dyDescent="0.2">
      <c r="L1368" s="2"/>
      <c r="M1368" s="2"/>
    </row>
    <row r="1369" spans="12:13" x14ac:dyDescent="0.2">
      <c r="L1369" s="2"/>
      <c r="M1369" s="2"/>
    </row>
    <row r="1370" spans="12:13" x14ac:dyDescent="0.2">
      <c r="L1370" s="2"/>
      <c r="M1370" s="2"/>
    </row>
    <row r="1371" spans="12:13" x14ac:dyDescent="0.2">
      <c r="L1371" s="2"/>
      <c r="M1371" s="2"/>
    </row>
    <row r="1372" spans="12:13" x14ac:dyDescent="0.2">
      <c r="L1372" s="2"/>
      <c r="M1372" s="2"/>
    </row>
    <row r="1373" spans="12:13" x14ac:dyDescent="0.2">
      <c r="L1373" s="2"/>
      <c r="M1373" s="2"/>
    </row>
    <row r="1374" spans="12:13" x14ac:dyDescent="0.2">
      <c r="L1374" s="2"/>
      <c r="M1374" s="2"/>
    </row>
    <row r="1375" spans="12:13" x14ac:dyDescent="0.2">
      <c r="L1375" s="2"/>
      <c r="M1375" s="2"/>
    </row>
    <row r="1376" spans="12:13" x14ac:dyDescent="0.2">
      <c r="L1376" s="2"/>
      <c r="M1376" s="2"/>
    </row>
    <row r="1377" spans="12:13" x14ac:dyDescent="0.2">
      <c r="L1377" s="2"/>
      <c r="M1377" s="2"/>
    </row>
    <row r="1378" spans="12:13" x14ac:dyDescent="0.2">
      <c r="L1378" s="2"/>
      <c r="M1378" s="2"/>
    </row>
    <row r="1379" spans="12:13" x14ac:dyDescent="0.2">
      <c r="L1379" s="2"/>
      <c r="M1379" s="2"/>
    </row>
    <row r="1380" spans="12:13" x14ac:dyDescent="0.2">
      <c r="L1380" s="2"/>
      <c r="M1380" s="2"/>
    </row>
    <row r="1381" spans="12:13" x14ac:dyDescent="0.2">
      <c r="L1381" s="2"/>
      <c r="M1381" s="2"/>
    </row>
    <row r="1382" spans="12:13" x14ac:dyDescent="0.2">
      <c r="L1382" s="2"/>
      <c r="M1382" s="2"/>
    </row>
    <row r="1383" spans="12:13" x14ac:dyDescent="0.2">
      <c r="L1383" s="2"/>
      <c r="M1383" s="2"/>
    </row>
    <row r="1384" spans="12:13" x14ac:dyDescent="0.2">
      <c r="L1384" s="2"/>
      <c r="M1384" s="2"/>
    </row>
    <row r="1385" spans="12:13" x14ac:dyDescent="0.2">
      <c r="L1385" s="2"/>
      <c r="M1385" s="2"/>
    </row>
    <row r="1386" spans="12:13" x14ac:dyDescent="0.2">
      <c r="L1386" s="2"/>
      <c r="M1386" s="2"/>
    </row>
    <row r="1387" spans="12:13" x14ac:dyDescent="0.2">
      <c r="L1387" s="2"/>
      <c r="M1387" s="2"/>
    </row>
    <row r="1388" spans="12:13" x14ac:dyDescent="0.2">
      <c r="L1388" s="2"/>
      <c r="M1388" s="2"/>
    </row>
    <row r="1389" spans="12:13" x14ac:dyDescent="0.2">
      <c r="L1389" s="2"/>
      <c r="M1389" s="2"/>
    </row>
    <row r="1390" spans="12:13" x14ac:dyDescent="0.2">
      <c r="L1390" s="2"/>
      <c r="M1390" s="2"/>
    </row>
    <row r="1391" spans="12:13" x14ac:dyDescent="0.2">
      <c r="L1391" s="2"/>
      <c r="M1391" s="2"/>
    </row>
    <row r="1392" spans="12:13" x14ac:dyDescent="0.2">
      <c r="L1392" s="2"/>
      <c r="M1392" s="2"/>
    </row>
    <row r="1393" spans="12:13" x14ac:dyDescent="0.2">
      <c r="L1393" s="2"/>
      <c r="M1393" s="2"/>
    </row>
    <row r="1394" spans="12:13" x14ac:dyDescent="0.2">
      <c r="L1394" s="2"/>
      <c r="M1394" s="2"/>
    </row>
    <row r="1395" spans="12:13" x14ac:dyDescent="0.2">
      <c r="L1395" s="2"/>
      <c r="M1395" s="2"/>
    </row>
    <row r="1396" spans="12:13" x14ac:dyDescent="0.2">
      <c r="L1396" s="2"/>
      <c r="M1396" s="2"/>
    </row>
    <row r="1397" spans="12:13" x14ac:dyDescent="0.2">
      <c r="L1397" s="2"/>
      <c r="M1397" s="2"/>
    </row>
    <row r="1398" spans="12:13" x14ac:dyDescent="0.2">
      <c r="L1398" s="2"/>
      <c r="M1398" s="2"/>
    </row>
    <row r="1399" spans="12:13" x14ac:dyDescent="0.2">
      <c r="L1399" s="2"/>
      <c r="M1399" s="2"/>
    </row>
    <row r="1400" spans="12:13" x14ac:dyDescent="0.2">
      <c r="L1400" s="2"/>
      <c r="M1400" s="2"/>
    </row>
    <row r="1401" spans="12:13" x14ac:dyDescent="0.2">
      <c r="L1401" s="2"/>
      <c r="M1401" s="2"/>
    </row>
    <row r="1402" spans="12:13" x14ac:dyDescent="0.2">
      <c r="L1402" s="2"/>
      <c r="M1402" s="2"/>
    </row>
    <row r="1403" spans="12:13" x14ac:dyDescent="0.2">
      <c r="L1403" s="2"/>
      <c r="M1403" s="2"/>
    </row>
    <row r="1404" spans="12:13" x14ac:dyDescent="0.2">
      <c r="L1404" s="2"/>
      <c r="M1404" s="2"/>
    </row>
    <row r="1405" spans="12:13" x14ac:dyDescent="0.2">
      <c r="L1405" s="2"/>
      <c r="M1405" s="2"/>
    </row>
    <row r="1406" spans="12:13" x14ac:dyDescent="0.2">
      <c r="L1406" s="2"/>
      <c r="M1406" s="2"/>
    </row>
    <row r="1407" spans="12:13" x14ac:dyDescent="0.2">
      <c r="L1407" s="2"/>
      <c r="M1407" s="2"/>
    </row>
    <row r="1408" spans="12:13" x14ac:dyDescent="0.2">
      <c r="L1408" s="2"/>
      <c r="M1408" s="2"/>
    </row>
    <row r="1409" spans="12:13" x14ac:dyDescent="0.2">
      <c r="L1409" s="2"/>
      <c r="M1409" s="2"/>
    </row>
    <row r="1410" spans="12:13" x14ac:dyDescent="0.2">
      <c r="L1410" s="2"/>
      <c r="M1410" s="2"/>
    </row>
    <row r="1411" spans="12:13" x14ac:dyDescent="0.2">
      <c r="L1411" s="2"/>
      <c r="M1411" s="2"/>
    </row>
    <row r="1412" spans="12:13" x14ac:dyDescent="0.2">
      <c r="L1412" s="2"/>
      <c r="M1412" s="2"/>
    </row>
    <row r="1413" spans="12:13" x14ac:dyDescent="0.2">
      <c r="L1413" s="2"/>
      <c r="M1413" s="2"/>
    </row>
    <row r="1414" spans="12:13" x14ac:dyDescent="0.2">
      <c r="L1414" s="2"/>
      <c r="M1414" s="2"/>
    </row>
    <row r="1415" spans="12:13" x14ac:dyDescent="0.2">
      <c r="L1415" s="2"/>
      <c r="M1415" s="2"/>
    </row>
    <row r="1416" spans="12:13" x14ac:dyDescent="0.2">
      <c r="L1416" s="2"/>
      <c r="M1416" s="2"/>
    </row>
    <row r="1417" spans="12:13" x14ac:dyDescent="0.2">
      <c r="L1417" s="2"/>
      <c r="M1417" s="2"/>
    </row>
    <row r="1418" spans="12:13" x14ac:dyDescent="0.2">
      <c r="L1418" s="2"/>
      <c r="M1418" s="2"/>
    </row>
    <row r="1419" spans="12:13" x14ac:dyDescent="0.2">
      <c r="L1419" s="2"/>
      <c r="M1419" s="2"/>
    </row>
    <row r="1420" spans="12:13" x14ac:dyDescent="0.2">
      <c r="L1420" s="2"/>
      <c r="M1420" s="2"/>
    </row>
    <row r="1421" spans="12:13" x14ac:dyDescent="0.2">
      <c r="L1421" s="2"/>
      <c r="M1421" s="2"/>
    </row>
    <row r="1422" spans="12:13" x14ac:dyDescent="0.2">
      <c r="L1422" s="2"/>
      <c r="M1422" s="2"/>
    </row>
    <row r="1423" spans="12:13" x14ac:dyDescent="0.2">
      <c r="L1423" s="2"/>
      <c r="M1423" s="2"/>
    </row>
    <row r="1424" spans="12:13" x14ac:dyDescent="0.2">
      <c r="L1424" s="2"/>
      <c r="M1424" s="2"/>
    </row>
    <row r="1425" spans="12:13" x14ac:dyDescent="0.2">
      <c r="L1425" s="2"/>
      <c r="M1425" s="2"/>
    </row>
    <row r="1426" spans="12:13" x14ac:dyDescent="0.2">
      <c r="L1426" s="2"/>
      <c r="M1426" s="2"/>
    </row>
    <row r="1427" spans="12:13" x14ac:dyDescent="0.2">
      <c r="L1427" s="2"/>
      <c r="M1427" s="2"/>
    </row>
    <row r="1428" spans="12:13" x14ac:dyDescent="0.2">
      <c r="L1428" s="2"/>
      <c r="M1428" s="2"/>
    </row>
    <row r="1429" spans="12:13" x14ac:dyDescent="0.2">
      <c r="L1429" s="2"/>
      <c r="M1429" s="2"/>
    </row>
    <row r="1430" spans="12:13" x14ac:dyDescent="0.2">
      <c r="L1430" s="2"/>
      <c r="M1430" s="2"/>
    </row>
    <row r="1431" spans="12:13" x14ac:dyDescent="0.2">
      <c r="L1431" s="2"/>
      <c r="M1431" s="2"/>
    </row>
    <row r="1432" spans="12:13" x14ac:dyDescent="0.2">
      <c r="L1432" s="2"/>
      <c r="M1432" s="2"/>
    </row>
    <row r="1433" spans="12:13" x14ac:dyDescent="0.2">
      <c r="L1433" s="2"/>
      <c r="M1433" s="2"/>
    </row>
    <row r="1434" spans="12:13" x14ac:dyDescent="0.2">
      <c r="L1434" s="2"/>
      <c r="M1434" s="2"/>
    </row>
    <row r="1435" spans="12:13" x14ac:dyDescent="0.2">
      <c r="L1435" s="2"/>
      <c r="M1435" s="2"/>
    </row>
    <row r="1436" spans="12:13" x14ac:dyDescent="0.2">
      <c r="L1436" s="2"/>
      <c r="M1436" s="2"/>
    </row>
    <row r="1437" spans="12:13" x14ac:dyDescent="0.2">
      <c r="L1437" s="2"/>
      <c r="M1437" s="2"/>
    </row>
    <row r="1438" spans="12:13" x14ac:dyDescent="0.2">
      <c r="L1438" s="2"/>
      <c r="M1438" s="2"/>
    </row>
    <row r="1439" spans="12:13" x14ac:dyDescent="0.2">
      <c r="L1439" s="2"/>
      <c r="M1439" s="2"/>
    </row>
    <row r="1440" spans="12:13" x14ac:dyDescent="0.2">
      <c r="L1440" s="2"/>
      <c r="M1440" s="2"/>
    </row>
    <row r="1441" spans="12:13" x14ac:dyDescent="0.2">
      <c r="L1441" s="2"/>
      <c r="M1441" s="2"/>
    </row>
    <row r="1442" spans="12:13" x14ac:dyDescent="0.2">
      <c r="L1442" s="2"/>
      <c r="M1442" s="2"/>
    </row>
    <row r="1443" spans="12:13" x14ac:dyDescent="0.2">
      <c r="L1443" s="2"/>
      <c r="M1443" s="2"/>
    </row>
    <row r="1444" spans="12:13" x14ac:dyDescent="0.2">
      <c r="L1444" s="2"/>
      <c r="M1444" s="2"/>
    </row>
    <row r="1445" spans="12:13" x14ac:dyDescent="0.2">
      <c r="L1445" s="2"/>
      <c r="M1445" s="2"/>
    </row>
    <row r="1446" spans="12:13" x14ac:dyDescent="0.2">
      <c r="L1446" s="2"/>
      <c r="M1446" s="2"/>
    </row>
    <row r="1447" spans="12:13" x14ac:dyDescent="0.2">
      <c r="L1447" s="2"/>
      <c r="M1447" s="2"/>
    </row>
    <row r="1448" spans="12:13" x14ac:dyDescent="0.2">
      <c r="L1448" s="2"/>
      <c r="M1448" s="2"/>
    </row>
    <row r="1449" spans="12:13" x14ac:dyDescent="0.2">
      <c r="L1449" s="2"/>
      <c r="M1449" s="2"/>
    </row>
    <row r="1450" spans="12:13" x14ac:dyDescent="0.2">
      <c r="L1450" s="2"/>
      <c r="M1450" s="2"/>
    </row>
    <row r="1451" spans="12:13" x14ac:dyDescent="0.2">
      <c r="L1451" s="2"/>
      <c r="M1451" s="2"/>
    </row>
    <row r="1452" spans="12:13" x14ac:dyDescent="0.2">
      <c r="L1452" s="2"/>
      <c r="M1452" s="2"/>
    </row>
    <row r="1453" spans="12:13" x14ac:dyDescent="0.2">
      <c r="L1453" s="2"/>
      <c r="M1453" s="2"/>
    </row>
    <row r="1454" spans="12:13" x14ac:dyDescent="0.2">
      <c r="L1454" s="2"/>
      <c r="M1454" s="2"/>
    </row>
    <row r="1455" spans="12:13" x14ac:dyDescent="0.2">
      <c r="L1455" s="2"/>
      <c r="M1455" s="2"/>
    </row>
    <row r="1456" spans="12:13" x14ac:dyDescent="0.2">
      <c r="L1456" s="2"/>
      <c r="M1456" s="2"/>
    </row>
    <row r="1457" spans="12:13" x14ac:dyDescent="0.2">
      <c r="L1457" s="2"/>
      <c r="M1457" s="2"/>
    </row>
    <row r="1458" spans="12:13" x14ac:dyDescent="0.2">
      <c r="L1458" s="2"/>
      <c r="M1458" s="2"/>
    </row>
    <row r="1459" spans="12:13" x14ac:dyDescent="0.2">
      <c r="L1459" s="2"/>
      <c r="M1459" s="2"/>
    </row>
    <row r="1460" spans="12:13" x14ac:dyDescent="0.2">
      <c r="L1460" s="2"/>
      <c r="M1460" s="2"/>
    </row>
    <row r="1461" spans="12:13" x14ac:dyDescent="0.2">
      <c r="L1461" s="2"/>
      <c r="M1461" s="2"/>
    </row>
    <row r="1462" spans="12:13" x14ac:dyDescent="0.2">
      <c r="L1462" s="2"/>
      <c r="M1462" s="2"/>
    </row>
    <row r="1463" spans="12:13" x14ac:dyDescent="0.2">
      <c r="L1463" s="2"/>
      <c r="M1463" s="2"/>
    </row>
    <row r="1464" spans="12:13" x14ac:dyDescent="0.2">
      <c r="L1464" s="2"/>
      <c r="M1464" s="2"/>
    </row>
    <row r="1465" spans="12:13" x14ac:dyDescent="0.2">
      <c r="L1465" s="2"/>
      <c r="M1465" s="2"/>
    </row>
    <row r="1466" spans="12:13" x14ac:dyDescent="0.2">
      <c r="L1466" s="2"/>
      <c r="M1466" s="2"/>
    </row>
    <row r="1467" spans="12:13" x14ac:dyDescent="0.2">
      <c r="L1467" s="2"/>
      <c r="M1467" s="2"/>
    </row>
    <row r="1468" spans="12:13" x14ac:dyDescent="0.2">
      <c r="L1468" s="2"/>
      <c r="M1468" s="2"/>
    </row>
    <row r="1469" spans="12:13" x14ac:dyDescent="0.2">
      <c r="L1469" s="2"/>
      <c r="M1469" s="2"/>
    </row>
    <row r="1470" spans="12:13" x14ac:dyDescent="0.2">
      <c r="L1470" s="2"/>
      <c r="M1470" s="2"/>
    </row>
    <row r="1471" spans="12:13" x14ac:dyDescent="0.2">
      <c r="L1471" s="2"/>
      <c r="M1471" s="2"/>
    </row>
    <row r="1472" spans="12:13" x14ac:dyDescent="0.2">
      <c r="L1472" s="2"/>
      <c r="M1472" s="2"/>
    </row>
    <row r="1473" spans="12:13" x14ac:dyDescent="0.2">
      <c r="L1473" s="2"/>
      <c r="M1473" s="2"/>
    </row>
    <row r="1474" spans="12:13" x14ac:dyDescent="0.2">
      <c r="L1474" s="2"/>
      <c r="M1474" s="2"/>
    </row>
    <row r="1475" spans="12:13" x14ac:dyDescent="0.2">
      <c r="L1475" s="2"/>
      <c r="M1475" s="2"/>
    </row>
    <row r="1476" spans="12:13" x14ac:dyDescent="0.2">
      <c r="L1476" s="2"/>
      <c r="M1476" s="2"/>
    </row>
    <row r="1477" spans="12:13" x14ac:dyDescent="0.2">
      <c r="L1477" s="2"/>
      <c r="M1477" s="2"/>
    </row>
    <row r="1478" spans="12:13" x14ac:dyDescent="0.2">
      <c r="L1478" s="2"/>
      <c r="M1478" s="2"/>
    </row>
    <row r="1479" spans="12:13" x14ac:dyDescent="0.2">
      <c r="L1479" s="2"/>
      <c r="M1479" s="2"/>
    </row>
    <row r="1480" spans="12:13" x14ac:dyDescent="0.2">
      <c r="L1480" s="2"/>
      <c r="M1480" s="2"/>
    </row>
    <row r="1481" spans="12:13" x14ac:dyDescent="0.2">
      <c r="L1481" s="2"/>
      <c r="M1481" s="2"/>
    </row>
    <row r="1482" spans="12:13" x14ac:dyDescent="0.2">
      <c r="L1482" s="2"/>
      <c r="M1482" s="2"/>
    </row>
    <row r="1483" spans="12:13" x14ac:dyDescent="0.2">
      <c r="L1483" s="2"/>
      <c r="M1483" s="2"/>
    </row>
    <row r="1484" spans="12:13" x14ac:dyDescent="0.2">
      <c r="L1484" s="2"/>
      <c r="M1484" s="2"/>
    </row>
    <row r="1485" spans="12:13" x14ac:dyDescent="0.2">
      <c r="L1485" s="2"/>
      <c r="M1485" s="2"/>
    </row>
    <row r="1486" spans="12:13" x14ac:dyDescent="0.2">
      <c r="L1486" s="2"/>
      <c r="M1486" s="2"/>
    </row>
    <row r="1487" spans="12:13" x14ac:dyDescent="0.2">
      <c r="L1487" s="2"/>
      <c r="M1487" s="2"/>
    </row>
    <row r="1488" spans="12:13" x14ac:dyDescent="0.2">
      <c r="L1488" s="2"/>
      <c r="M1488" s="2"/>
    </row>
    <row r="1489" spans="12:13" x14ac:dyDescent="0.2">
      <c r="L1489" s="2"/>
      <c r="M1489" s="2"/>
    </row>
    <row r="1490" spans="12:13" x14ac:dyDescent="0.2">
      <c r="L1490" s="2"/>
      <c r="M1490" s="2"/>
    </row>
    <row r="1491" spans="12:13" x14ac:dyDescent="0.2">
      <c r="L1491" s="2"/>
      <c r="M1491" s="2"/>
    </row>
    <row r="1492" spans="12:13" x14ac:dyDescent="0.2">
      <c r="L1492" s="2"/>
      <c r="M1492" s="2"/>
    </row>
    <row r="1493" spans="12:13" x14ac:dyDescent="0.2">
      <c r="L1493" s="2"/>
      <c r="M1493" s="2"/>
    </row>
    <row r="1494" spans="12:13" x14ac:dyDescent="0.2">
      <c r="L1494" s="2"/>
      <c r="M1494" s="2"/>
    </row>
    <row r="1495" spans="12:13" x14ac:dyDescent="0.2">
      <c r="L1495" s="2"/>
      <c r="M1495" s="2"/>
    </row>
    <row r="1496" spans="12:13" x14ac:dyDescent="0.2">
      <c r="L1496" s="2"/>
      <c r="M1496" s="2"/>
    </row>
    <row r="1497" spans="12:13" x14ac:dyDescent="0.2">
      <c r="L1497" s="2"/>
      <c r="M1497" s="2"/>
    </row>
    <row r="1498" spans="12:13" x14ac:dyDescent="0.2">
      <c r="L1498" s="2"/>
      <c r="M1498" s="2"/>
    </row>
    <row r="1499" spans="12:13" x14ac:dyDescent="0.2">
      <c r="L1499" s="2"/>
      <c r="M1499" s="2"/>
    </row>
    <row r="1500" spans="12:13" x14ac:dyDescent="0.2">
      <c r="L1500" s="2"/>
      <c r="M1500" s="2"/>
    </row>
    <row r="1501" spans="12:13" x14ac:dyDescent="0.2">
      <c r="L1501" s="2"/>
      <c r="M1501" s="2"/>
    </row>
    <row r="1502" spans="12:13" x14ac:dyDescent="0.2">
      <c r="L1502" s="2"/>
      <c r="M1502" s="2"/>
    </row>
    <row r="1503" spans="12:13" x14ac:dyDescent="0.2">
      <c r="L1503" s="2"/>
      <c r="M1503" s="2"/>
    </row>
    <row r="1504" spans="12:13" x14ac:dyDescent="0.2">
      <c r="L1504" s="2"/>
      <c r="M1504" s="2"/>
    </row>
    <row r="1505" spans="12:13" x14ac:dyDescent="0.2">
      <c r="L1505" s="2"/>
      <c r="M1505" s="2"/>
    </row>
    <row r="1506" spans="12:13" x14ac:dyDescent="0.2">
      <c r="L1506" s="2"/>
      <c r="M1506" s="2"/>
    </row>
    <row r="1507" spans="12:13" x14ac:dyDescent="0.2">
      <c r="L1507" s="2"/>
      <c r="M1507" s="2"/>
    </row>
    <row r="1508" spans="12:13" x14ac:dyDescent="0.2">
      <c r="L1508" s="2"/>
      <c r="M1508" s="2"/>
    </row>
    <row r="1509" spans="12:13" x14ac:dyDescent="0.2">
      <c r="L1509" s="2"/>
      <c r="M1509" s="2"/>
    </row>
    <row r="1510" spans="12:13" x14ac:dyDescent="0.2">
      <c r="L1510" s="2"/>
      <c r="M1510" s="2"/>
    </row>
    <row r="1511" spans="12:13" x14ac:dyDescent="0.2">
      <c r="L1511" s="2"/>
      <c r="M1511" s="2"/>
    </row>
    <row r="1512" spans="12:13" x14ac:dyDescent="0.2">
      <c r="L1512" s="2"/>
      <c r="M1512" s="2"/>
    </row>
    <row r="1513" spans="12:13" x14ac:dyDescent="0.2">
      <c r="L1513" s="2"/>
      <c r="M1513" s="2"/>
    </row>
    <row r="1514" spans="12:13" x14ac:dyDescent="0.2">
      <c r="L1514" s="2"/>
      <c r="M1514" s="2"/>
    </row>
    <row r="1515" spans="12:13" x14ac:dyDescent="0.2">
      <c r="L1515" s="2"/>
      <c r="M1515" s="2"/>
    </row>
    <row r="1516" spans="12:13" x14ac:dyDescent="0.2">
      <c r="L1516" s="2"/>
      <c r="M1516" s="2"/>
    </row>
    <row r="1517" spans="12:13" x14ac:dyDescent="0.2">
      <c r="L1517" s="2"/>
      <c r="M1517" s="2"/>
    </row>
    <row r="1518" spans="12:13" x14ac:dyDescent="0.2">
      <c r="L1518" s="2"/>
      <c r="M1518" s="2"/>
    </row>
    <row r="1519" spans="12:13" x14ac:dyDescent="0.2">
      <c r="L1519" s="2"/>
      <c r="M1519" s="2"/>
    </row>
    <row r="1520" spans="12:13" x14ac:dyDescent="0.2">
      <c r="L1520" s="2"/>
      <c r="M1520" s="2"/>
    </row>
    <row r="1521" spans="12:13" x14ac:dyDescent="0.2">
      <c r="L1521" s="2"/>
      <c r="M1521" s="2"/>
    </row>
    <row r="1522" spans="12:13" x14ac:dyDescent="0.2">
      <c r="L1522" s="2"/>
      <c r="M1522" s="2"/>
    </row>
    <row r="1523" spans="12:13" x14ac:dyDescent="0.2">
      <c r="L1523" s="2"/>
      <c r="M1523" s="2"/>
    </row>
    <row r="1524" spans="12:13" x14ac:dyDescent="0.2">
      <c r="L1524" s="2"/>
      <c r="M1524" s="2"/>
    </row>
    <row r="1525" spans="12:13" x14ac:dyDescent="0.2">
      <c r="L1525" s="2"/>
      <c r="M1525" s="2"/>
    </row>
    <row r="1526" spans="12:13" x14ac:dyDescent="0.2">
      <c r="L1526" s="2"/>
      <c r="M1526" s="2"/>
    </row>
    <row r="1527" spans="12:13" x14ac:dyDescent="0.2">
      <c r="L1527" s="2"/>
      <c r="M1527" s="2"/>
    </row>
    <row r="1528" spans="12:13" x14ac:dyDescent="0.2">
      <c r="L1528" s="2"/>
      <c r="M1528" s="2"/>
    </row>
    <row r="1529" spans="12:13" x14ac:dyDescent="0.2">
      <c r="L1529" s="2"/>
      <c r="M1529" s="2"/>
    </row>
    <row r="1530" spans="12:13" x14ac:dyDescent="0.2">
      <c r="L1530" s="2"/>
      <c r="M1530" s="2"/>
    </row>
    <row r="1531" spans="12:13" x14ac:dyDescent="0.2">
      <c r="L1531" s="2"/>
      <c r="M1531" s="2"/>
    </row>
    <row r="1532" spans="12:13" x14ac:dyDescent="0.2">
      <c r="L1532" s="2"/>
      <c r="M1532" s="2"/>
    </row>
    <row r="1533" spans="12:13" x14ac:dyDescent="0.2">
      <c r="L1533" s="2"/>
      <c r="M1533" s="2"/>
    </row>
    <row r="1534" spans="12:13" x14ac:dyDescent="0.2">
      <c r="L1534" s="2"/>
      <c r="M1534" s="2"/>
    </row>
    <row r="1535" spans="12:13" x14ac:dyDescent="0.2">
      <c r="L1535" s="2"/>
      <c r="M1535" s="2"/>
    </row>
    <row r="1536" spans="12:13" x14ac:dyDescent="0.2">
      <c r="L1536" s="2"/>
      <c r="M1536" s="2"/>
    </row>
    <row r="1537" spans="12:13" x14ac:dyDescent="0.2">
      <c r="L1537" s="2"/>
      <c r="M1537" s="2"/>
    </row>
    <row r="1538" spans="12:13" x14ac:dyDescent="0.2">
      <c r="L1538" s="2"/>
      <c r="M1538" s="2"/>
    </row>
    <row r="1539" spans="12:13" x14ac:dyDescent="0.2">
      <c r="L1539" s="2"/>
      <c r="M1539" s="2"/>
    </row>
    <row r="1540" spans="12:13" x14ac:dyDescent="0.2">
      <c r="L1540" s="2"/>
      <c r="M1540" s="2"/>
    </row>
    <row r="1541" spans="12:13" x14ac:dyDescent="0.2">
      <c r="L1541" s="2"/>
      <c r="M1541" s="2"/>
    </row>
    <row r="1542" spans="12:13" x14ac:dyDescent="0.2">
      <c r="L1542" s="2"/>
      <c r="M1542" s="2"/>
    </row>
    <row r="1543" spans="12:13" x14ac:dyDescent="0.2">
      <c r="L1543" s="2"/>
      <c r="M1543" s="2"/>
    </row>
    <row r="1544" spans="12:13" x14ac:dyDescent="0.2">
      <c r="L1544" s="2"/>
      <c r="M1544" s="2"/>
    </row>
    <row r="1545" spans="12:13" x14ac:dyDescent="0.2">
      <c r="L1545" s="2"/>
      <c r="M1545" s="2"/>
    </row>
    <row r="1546" spans="12:13" x14ac:dyDescent="0.2">
      <c r="L1546" s="2"/>
      <c r="M1546" s="2"/>
    </row>
    <row r="1547" spans="12:13" x14ac:dyDescent="0.2">
      <c r="L1547" s="2"/>
      <c r="M1547" s="2"/>
    </row>
    <row r="1548" spans="12:13" x14ac:dyDescent="0.2">
      <c r="L1548" s="2"/>
      <c r="M1548" s="2"/>
    </row>
    <row r="1549" spans="12:13" x14ac:dyDescent="0.2">
      <c r="L1549" s="2"/>
      <c r="M1549" s="2"/>
    </row>
    <row r="1550" spans="12:13" x14ac:dyDescent="0.2">
      <c r="L1550" s="2"/>
      <c r="M1550" s="2"/>
    </row>
    <row r="1551" spans="12:13" x14ac:dyDescent="0.2">
      <c r="L1551" s="2"/>
      <c r="M1551" s="2"/>
    </row>
    <row r="1552" spans="12:13" x14ac:dyDescent="0.2">
      <c r="L1552" s="2"/>
      <c r="M1552" s="2"/>
    </row>
    <row r="1553" spans="12:13" x14ac:dyDescent="0.2">
      <c r="L1553" s="2"/>
      <c r="M1553" s="2"/>
    </row>
    <row r="1554" spans="12:13" x14ac:dyDescent="0.2">
      <c r="L1554" s="2"/>
      <c r="M1554" s="2"/>
    </row>
    <row r="1555" spans="12:13" x14ac:dyDescent="0.2">
      <c r="L1555" s="2"/>
      <c r="M1555" s="2"/>
    </row>
    <row r="1556" spans="12:13" x14ac:dyDescent="0.2">
      <c r="L1556" s="2"/>
      <c r="M1556" s="2"/>
    </row>
    <row r="1557" spans="12:13" x14ac:dyDescent="0.2">
      <c r="L1557" s="2"/>
      <c r="M1557" s="2"/>
    </row>
    <row r="1558" spans="12:13" x14ac:dyDescent="0.2">
      <c r="L1558" s="2"/>
      <c r="M1558" s="2"/>
    </row>
    <row r="1559" spans="12:13" x14ac:dyDescent="0.2">
      <c r="L1559" s="2"/>
      <c r="M1559" s="2"/>
    </row>
    <row r="1560" spans="12:13" x14ac:dyDescent="0.2">
      <c r="L1560" s="2"/>
      <c r="M1560" s="2"/>
    </row>
    <row r="1561" spans="12:13" x14ac:dyDescent="0.2">
      <c r="L1561" s="2"/>
      <c r="M1561" s="2"/>
    </row>
    <row r="1562" spans="12:13" x14ac:dyDescent="0.2">
      <c r="L1562" s="2"/>
      <c r="M1562" s="2"/>
    </row>
    <row r="1563" spans="12:13" x14ac:dyDescent="0.2">
      <c r="L1563" s="2"/>
      <c r="M1563" s="2"/>
    </row>
    <row r="1564" spans="12:13" x14ac:dyDescent="0.2">
      <c r="L1564" s="2"/>
      <c r="M1564" s="2"/>
    </row>
    <row r="1565" spans="12:13" x14ac:dyDescent="0.2">
      <c r="L1565" s="2"/>
      <c r="M1565" s="2"/>
    </row>
    <row r="1566" spans="12:13" x14ac:dyDescent="0.2">
      <c r="L1566" s="2"/>
      <c r="M1566" s="2"/>
    </row>
    <row r="1567" spans="12:13" x14ac:dyDescent="0.2">
      <c r="L1567" s="2"/>
      <c r="M1567" s="2"/>
    </row>
    <row r="1568" spans="12:13" x14ac:dyDescent="0.2">
      <c r="L1568" s="2"/>
      <c r="M1568" s="2"/>
    </row>
    <row r="1569" spans="12:13" x14ac:dyDescent="0.2">
      <c r="L1569" s="2"/>
      <c r="M1569" s="2"/>
    </row>
    <row r="1570" spans="12:13" x14ac:dyDescent="0.2">
      <c r="L1570" s="2"/>
      <c r="M1570" s="2"/>
    </row>
    <row r="1571" spans="12:13" x14ac:dyDescent="0.2">
      <c r="L1571" s="2"/>
      <c r="M1571" s="2"/>
    </row>
    <row r="1572" spans="12:13" x14ac:dyDescent="0.2">
      <c r="L1572" s="2"/>
      <c r="M1572" s="2"/>
    </row>
    <row r="1573" spans="12:13" x14ac:dyDescent="0.2">
      <c r="L1573" s="2"/>
      <c r="M1573" s="2"/>
    </row>
    <row r="1574" spans="12:13" x14ac:dyDescent="0.2">
      <c r="L1574" s="2"/>
      <c r="M1574" s="2"/>
    </row>
    <row r="1575" spans="12:13" x14ac:dyDescent="0.2">
      <c r="L1575" s="2"/>
      <c r="M1575" s="2"/>
    </row>
    <row r="1576" spans="12:13" x14ac:dyDescent="0.2">
      <c r="L1576" s="2"/>
      <c r="M1576" s="2"/>
    </row>
    <row r="1577" spans="12:13" x14ac:dyDescent="0.2">
      <c r="L1577" s="2"/>
      <c r="M1577" s="2"/>
    </row>
    <row r="1578" spans="12:13" x14ac:dyDescent="0.2">
      <c r="L1578" s="2"/>
      <c r="M1578" s="2"/>
    </row>
    <row r="1579" spans="12:13" x14ac:dyDescent="0.2">
      <c r="L1579" s="2"/>
      <c r="M1579" s="2"/>
    </row>
    <row r="1580" spans="12:13" x14ac:dyDescent="0.2">
      <c r="L1580" s="2"/>
      <c r="M1580" s="2"/>
    </row>
    <row r="1581" spans="12:13" x14ac:dyDescent="0.2">
      <c r="L1581" s="2"/>
      <c r="M1581" s="2"/>
    </row>
    <row r="1582" spans="12:13" x14ac:dyDescent="0.2">
      <c r="L1582" s="2"/>
      <c r="M1582" s="2"/>
    </row>
    <row r="1583" spans="12:13" x14ac:dyDescent="0.2">
      <c r="L1583" s="2"/>
      <c r="M1583" s="2"/>
    </row>
    <row r="1584" spans="12:13" x14ac:dyDescent="0.2">
      <c r="L1584" s="2"/>
      <c r="M1584" s="2"/>
    </row>
    <row r="1585" spans="12:13" x14ac:dyDescent="0.2">
      <c r="L1585" s="2"/>
      <c r="M1585" s="2"/>
    </row>
    <row r="1586" spans="12:13" x14ac:dyDescent="0.2">
      <c r="L1586" s="2"/>
      <c r="M1586" s="2"/>
    </row>
    <row r="1587" spans="12:13" x14ac:dyDescent="0.2">
      <c r="L1587" s="2"/>
      <c r="M1587" s="2"/>
    </row>
    <row r="1588" spans="12:13" x14ac:dyDescent="0.2">
      <c r="L1588" s="2"/>
      <c r="M1588" s="2"/>
    </row>
    <row r="1589" spans="12:13" x14ac:dyDescent="0.2">
      <c r="L1589" s="2"/>
      <c r="M1589" s="2"/>
    </row>
    <row r="1590" spans="12:13" x14ac:dyDescent="0.2">
      <c r="L1590" s="2"/>
      <c r="M1590" s="2"/>
    </row>
    <row r="1591" spans="12:13" x14ac:dyDescent="0.2">
      <c r="L1591" s="2"/>
      <c r="M1591" s="2"/>
    </row>
    <row r="1592" spans="12:13" x14ac:dyDescent="0.2">
      <c r="L1592" s="2"/>
      <c r="M1592" s="2"/>
    </row>
    <row r="1593" spans="12:13" x14ac:dyDescent="0.2">
      <c r="L1593" s="2"/>
      <c r="M1593" s="2"/>
    </row>
    <row r="1594" spans="12:13" x14ac:dyDescent="0.2">
      <c r="L1594" s="2"/>
      <c r="M1594" s="2"/>
    </row>
    <row r="1595" spans="12:13" x14ac:dyDescent="0.2">
      <c r="L1595" s="2"/>
      <c r="M1595" s="2"/>
    </row>
    <row r="1596" spans="12:13" x14ac:dyDescent="0.2">
      <c r="L1596" s="2"/>
      <c r="M1596" s="2"/>
    </row>
    <row r="1597" spans="12:13" x14ac:dyDescent="0.2">
      <c r="L1597" s="2"/>
      <c r="M1597" s="2"/>
    </row>
    <row r="1598" spans="12:13" x14ac:dyDescent="0.2">
      <c r="L1598" s="2"/>
      <c r="M1598" s="2"/>
    </row>
    <row r="1599" spans="12:13" x14ac:dyDescent="0.2">
      <c r="L1599" s="2"/>
      <c r="M1599" s="2"/>
    </row>
    <row r="1600" spans="12:13" x14ac:dyDescent="0.2">
      <c r="L1600" s="2"/>
      <c r="M1600" s="2"/>
    </row>
    <row r="1601" spans="12:13" x14ac:dyDescent="0.2">
      <c r="L1601" s="2"/>
      <c r="M1601" s="2"/>
    </row>
    <row r="1602" spans="12:13" x14ac:dyDescent="0.2">
      <c r="L1602" s="2"/>
      <c r="M1602" s="2"/>
    </row>
    <row r="1603" spans="12:13" x14ac:dyDescent="0.2">
      <c r="L1603" s="2"/>
      <c r="M1603" s="2"/>
    </row>
    <row r="1604" spans="12:13" x14ac:dyDescent="0.2">
      <c r="L1604" s="2"/>
      <c r="M1604" s="2"/>
    </row>
    <row r="1605" spans="12:13" x14ac:dyDescent="0.2">
      <c r="L1605" s="2"/>
      <c r="M1605" s="2"/>
    </row>
    <row r="1606" spans="12:13" x14ac:dyDescent="0.2">
      <c r="L1606" s="2"/>
      <c r="M1606" s="2"/>
    </row>
    <row r="1607" spans="12:13" x14ac:dyDescent="0.2">
      <c r="L1607" s="2"/>
      <c r="M1607" s="2"/>
    </row>
    <row r="1608" spans="12:13" x14ac:dyDescent="0.2">
      <c r="L1608" s="2"/>
      <c r="M1608" s="2"/>
    </row>
    <row r="1609" spans="12:13" x14ac:dyDescent="0.2">
      <c r="L1609" s="2"/>
      <c r="M1609" s="2"/>
    </row>
    <row r="1610" spans="12:13" x14ac:dyDescent="0.2">
      <c r="L1610" s="2"/>
      <c r="M1610" s="2"/>
    </row>
    <row r="1611" spans="12:13" x14ac:dyDescent="0.2">
      <c r="L1611" s="2"/>
      <c r="M1611" s="2"/>
    </row>
    <row r="1612" spans="12:13" x14ac:dyDescent="0.2">
      <c r="L1612" s="2"/>
      <c r="M1612" s="2"/>
    </row>
    <row r="1613" spans="12:13" x14ac:dyDescent="0.2">
      <c r="L1613" s="2"/>
      <c r="M1613" s="2"/>
    </row>
    <row r="1614" spans="12:13" x14ac:dyDescent="0.2">
      <c r="L1614" s="2"/>
      <c r="M1614" s="2"/>
    </row>
    <row r="1615" spans="12:13" x14ac:dyDescent="0.2">
      <c r="L1615" s="2"/>
      <c r="M1615" s="2"/>
    </row>
    <row r="1616" spans="12:13" x14ac:dyDescent="0.2">
      <c r="L1616" s="2"/>
      <c r="M1616" s="2"/>
    </row>
    <row r="1617" spans="12:13" x14ac:dyDescent="0.2">
      <c r="L1617" s="2"/>
      <c r="M1617" s="2"/>
    </row>
    <row r="1618" spans="12:13" x14ac:dyDescent="0.2">
      <c r="L1618" s="2"/>
      <c r="M1618" s="2"/>
    </row>
    <row r="1619" spans="12:13" x14ac:dyDescent="0.2">
      <c r="L1619" s="2"/>
      <c r="M1619" s="2"/>
    </row>
    <row r="1620" spans="12:13" x14ac:dyDescent="0.2">
      <c r="L1620" s="2"/>
      <c r="M1620" s="2"/>
    </row>
    <row r="1621" spans="12:13" x14ac:dyDescent="0.2">
      <c r="L1621" s="2"/>
      <c r="M1621" s="2"/>
    </row>
    <row r="1622" spans="12:13" x14ac:dyDescent="0.2">
      <c r="L1622" s="2"/>
      <c r="M1622" s="2"/>
    </row>
    <row r="1623" spans="12:13" x14ac:dyDescent="0.2">
      <c r="L1623" s="2"/>
      <c r="M1623" s="2"/>
    </row>
    <row r="1624" spans="12:13" x14ac:dyDescent="0.2">
      <c r="L1624" s="2"/>
      <c r="M1624" s="2"/>
    </row>
    <row r="1625" spans="12:13" x14ac:dyDescent="0.2">
      <c r="L1625" s="2"/>
      <c r="M1625" s="2"/>
    </row>
    <row r="1626" spans="12:13" x14ac:dyDescent="0.2">
      <c r="L1626" s="2"/>
      <c r="M1626" s="2"/>
    </row>
    <row r="1627" spans="12:13" x14ac:dyDescent="0.2">
      <c r="L1627" s="2"/>
      <c r="M1627" s="2"/>
    </row>
    <row r="1628" spans="12:13" x14ac:dyDescent="0.2">
      <c r="L1628" s="2"/>
      <c r="M1628" s="2"/>
    </row>
    <row r="1629" spans="12:13" x14ac:dyDescent="0.2">
      <c r="L1629" s="2"/>
      <c r="M1629" s="2"/>
    </row>
    <row r="1630" spans="12:13" x14ac:dyDescent="0.2">
      <c r="L1630" s="2"/>
      <c r="M1630" s="2"/>
    </row>
    <row r="1631" spans="12:13" x14ac:dyDescent="0.2">
      <c r="L1631" s="2"/>
      <c r="M1631" s="2"/>
    </row>
    <row r="1632" spans="12:13" x14ac:dyDescent="0.2">
      <c r="L1632" s="2"/>
      <c r="M1632" s="2"/>
    </row>
    <row r="1633" spans="12:13" x14ac:dyDescent="0.2">
      <c r="L1633" s="2"/>
      <c r="M1633" s="2"/>
    </row>
    <row r="1634" spans="12:13" x14ac:dyDescent="0.2">
      <c r="L1634" s="2"/>
      <c r="M1634" s="2"/>
    </row>
    <row r="1635" spans="12:13" x14ac:dyDescent="0.2">
      <c r="L1635" s="2"/>
      <c r="M1635" s="2"/>
    </row>
    <row r="1636" spans="12:13" x14ac:dyDescent="0.2">
      <c r="L1636" s="2"/>
      <c r="M1636" s="2"/>
    </row>
    <row r="1637" spans="12:13" x14ac:dyDescent="0.2">
      <c r="L1637" s="2"/>
      <c r="M1637" s="2"/>
    </row>
    <row r="1638" spans="12:13" x14ac:dyDescent="0.2">
      <c r="L1638" s="2"/>
      <c r="M1638" s="2"/>
    </row>
    <row r="1639" spans="12:13" x14ac:dyDescent="0.2">
      <c r="L1639" s="2"/>
      <c r="M1639" s="2"/>
    </row>
    <row r="1640" spans="12:13" x14ac:dyDescent="0.2">
      <c r="L1640" s="2"/>
      <c r="M1640" s="2"/>
    </row>
    <row r="1641" spans="12:13" x14ac:dyDescent="0.2">
      <c r="L1641" s="2"/>
      <c r="M1641" s="2"/>
    </row>
    <row r="1642" spans="12:13" x14ac:dyDescent="0.2">
      <c r="L1642" s="2"/>
      <c r="M1642" s="2"/>
    </row>
    <row r="1643" spans="12:13" x14ac:dyDescent="0.2">
      <c r="L1643" s="2"/>
      <c r="M1643" s="2"/>
    </row>
    <row r="1644" spans="12:13" x14ac:dyDescent="0.2">
      <c r="L1644" s="2"/>
      <c r="M1644" s="2"/>
    </row>
    <row r="1645" spans="12:13" x14ac:dyDescent="0.2">
      <c r="L1645" s="2"/>
      <c r="M1645" s="2"/>
    </row>
    <row r="1646" spans="12:13" x14ac:dyDescent="0.2">
      <c r="L1646" s="2"/>
      <c r="M1646" s="2"/>
    </row>
    <row r="1647" spans="12:13" x14ac:dyDescent="0.2">
      <c r="L1647" s="2"/>
      <c r="M1647" s="2"/>
    </row>
    <row r="1648" spans="12:13" x14ac:dyDescent="0.2">
      <c r="L1648" s="2"/>
      <c r="M1648" s="2"/>
    </row>
    <row r="1649" spans="12:13" x14ac:dyDescent="0.2">
      <c r="L1649" s="2"/>
      <c r="M1649" s="2"/>
    </row>
    <row r="1650" spans="12:13" x14ac:dyDescent="0.2">
      <c r="L1650" s="2"/>
      <c r="M1650" s="2"/>
    </row>
    <row r="1651" spans="12:13" x14ac:dyDescent="0.2">
      <c r="L1651" s="2"/>
      <c r="M1651" s="2"/>
    </row>
    <row r="1652" spans="12:13" x14ac:dyDescent="0.2">
      <c r="L1652" s="2"/>
      <c r="M1652" s="2"/>
    </row>
    <row r="1653" spans="12:13" x14ac:dyDescent="0.2">
      <c r="L1653" s="2"/>
      <c r="M1653" s="2"/>
    </row>
    <row r="1654" spans="12:13" x14ac:dyDescent="0.2">
      <c r="L1654" s="2"/>
      <c r="M1654" s="2"/>
    </row>
    <row r="1655" spans="12:13" x14ac:dyDescent="0.2">
      <c r="L1655" s="2"/>
      <c r="M1655" s="2"/>
    </row>
    <row r="1656" spans="12:13" x14ac:dyDescent="0.2">
      <c r="L1656" s="2"/>
      <c r="M1656" s="2"/>
    </row>
    <row r="1657" spans="12:13" x14ac:dyDescent="0.2">
      <c r="L1657" s="2"/>
      <c r="M1657" s="2"/>
    </row>
    <row r="1658" spans="12:13" x14ac:dyDescent="0.2">
      <c r="L1658" s="2"/>
      <c r="M1658" s="2"/>
    </row>
    <row r="1659" spans="12:13" x14ac:dyDescent="0.2">
      <c r="L1659" s="2"/>
      <c r="M1659" s="2"/>
    </row>
    <row r="1660" spans="12:13" x14ac:dyDescent="0.2">
      <c r="L1660" s="2"/>
      <c r="M1660" s="2"/>
    </row>
    <row r="1661" spans="12:13" x14ac:dyDescent="0.2">
      <c r="L1661" s="2"/>
      <c r="M1661" s="2"/>
    </row>
    <row r="1662" spans="12:13" x14ac:dyDescent="0.2">
      <c r="L1662" s="2"/>
      <c r="M1662" s="2"/>
    </row>
    <row r="1663" spans="12:13" x14ac:dyDescent="0.2">
      <c r="L1663" s="2"/>
      <c r="M1663" s="2"/>
    </row>
    <row r="1664" spans="12:13" x14ac:dyDescent="0.2">
      <c r="L1664" s="2"/>
      <c r="M1664" s="2"/>
    </row>
    <row r="1665" spans="12:13" x14ac:dyDescent="0.2">
      <c r="L1665" s="2"/>
      <c r="M1665" s="2"/>
    </row>
    <row r="1666" spans="12:13" x14ac:dyDescent="0.2">
      <c r="L1666" s="2"/>
      <c r="M1666" s="2"/>
    </row>
    <row r="1667" spans="12:13" x14ac:dyDescent="0.2">
      <c r="L1667" s="2"/>
      <c r="M1667" s="2"/>
    </row>
    <row r="1668" spans="12:13" x14ac:dyDescent="0.2">
      <c r="L1668" s="2"/>
      <c r="M1668" s="2"/>
    </row>
    <row r="1669" spans="12:13" x14ac:dyDescent="0.2">
      <c r="L1669" s="2"/>
      <c r="M1669" s="2"/>
    </row>
    <row r="1670" spans="12:13" x14ac:dyDescent="0.2">
      <c r="L1670" s="2"/>
      <c r="M1670" s="2"/>
    </row>
    <row r="1671" spans="12:13" x14ac:dyDescent="0.2">
      <c r="L1671" s="2"/>
      <c r="M1671" s="2"/>
    </row>
    <row r="1672" spans="12:13" x14ac:dyDescent="0.2">
      <c r="L1672" s="2"/>
      <c r="M1672" s="2"/>
    </row>
    <row r="1673" spans="12:13" x14ac:dyDescent="0.2">
      <c r="L1673" s="2"/>
      <c r="M1673" s="2"/>
    </row>
    <row r="1674" spans="12:13" x14ac:dyDescent="0.2">
      <c r="L1674" s="2"/>
      <c r="M1674" s="2"/>
    </row>
    <row r="1675" spans="12:13" x14ac:dyDescent="0.2">
      <c r="L1675" s="2"/>
      <c r="M1675" s="2"/>
    </row>
    <row r="1676" spans="12:13" x14ac:dyDescent="0.2">
      <c r="L1676" s="2"/>
      <c r="M1676" s="2"/>
    </row>
    <row r="1677" spans="12:13" x14ac:dyDescent="0.2">
      <c r="L1677" s="2"/>
      <c r="M1677" s="2"/>
    </row>
    <row r="1678" spans="12:13" x14ac:dyDescent="0.2">
      <c r="L1678" s="2"/>
      <c r="M1678" s="2"/>
    </row>
    <row r="1679" spans="12:13" x14ac:dyDescent="0.2">
      <c r="L1679" s="2"/>
      <c r="M1679" s="2"/>
    </row>
    <row r="1680" spans="12:13" x14ac:dyDescent="0.2">
      <c r="L1680" s="2"/>
      <c r="M1680" s="2"/>
    </row>
    <row r="1681" spans="12:13" x14ac:dyDescent="0.2">
      <c r="L1681" s="2"/>
      <c r="M1681" s="2"/>
    </row>
    <row r="1682" spans="12:13" x14ac:dyDescent="0.2">
      <c r="L1682" s="2"/>
      <c r="M1682" s="2"/>
    </row>
    <row r="1683" spans="12:13" x14ac:dyDescent="0.2">
      <c r="L1683" s="2"/>
      <c r="M1683" s="2"/>
    </row>
    <row r="1684" spans="12:13" x14ac:dyDescent="0.2">
      <c r="L1684" s="2"/>
      <c r="M1684" s="2"/>
    </row>
    <row r="1685" spans="12:13" x14ac:dyDescent="0.2">
      <c r="L1685" s="2"/>
      <c r="M1685" s="2"/>
    </row>
    <row r="1686" spans="12:13" x14ac:dyDescent="0.2">
      <c r="L1686" s="2"/>
      <c r="M1686" s="2"/>
    </row>
    <row r="1687" spans="12:13" x14ac:dyDescent="0.2">
      <c r="L1687" s="2"/>
      <c r="M1687" s="2"/>
    </row>
    <row r="1688" spans="12:13" x14ac:dyDescent="0.2">
      <c r="L1688" s="2"/>
      <c r="M1688" s="2"/>
    </row>
    <row r="1689" spans="12:13" x14ac:dyDescent="0.2">
      <c r="L1689" s="2"/>
      <c r="M1689" s="2"/>
    </row>
    <row r="1690" spans="12:13" x14ac:dyDescent="0.2">
      <c r="L1690" s="2"/>
      <c r="M1690" s="2"/>
    </row>
    <row r="1691" spans="12:13" x14ac:dyDescent="0.2">
      <c r="L1691" s="2"/>
      <c r="M1691" s="2"/>
    </row>
    <row r="1692" spans="12:13" x14ac:dyDescent="0.2">
      <c r="L1692" s="2"/>
      <c r="M1692" s="2"/>
    </row>
    <row r="1693" spans="12:13" x14ac:dyDescent="0.2">
      <c r="L1693" s="2"/>
      <c r="M1693" s="2"/>
    </row>
    <row r="1694" spans="12:13" x14ac:dyDescent="0.2">
      <c r="L1694" s="2"/>
      <c r="M1694" s="2"/>
    </row>
    <row r="1695" spans="12:13" x14ac:dyDescent="0.2">
      <c r="L1695" s="2"/>
      <c r="M1695" s="2"/>
    </row>
    <row r="1696" spans="12:13" x14ac:dyDescent="0.2">
      <c r="L1696" s="2"/>
      <c r="M1696" s="2"/>
    </row>
    <row r="1697" spans="12:13" x14ac:dyDescent="0.2">
      <c r="L1697" s="2"/>
      <c r="M1697" s="2"/>
    </row>
    <row r="1698" spans="12:13" x14ac:dyDescent="0.2">
      <c r="L1698" s="2"/>
      <c r="M1698" s="2"/>
    </row>
    <row r="1699" spans="12:13" x14ac:dyDescent="0.2">
      <c r="L1699" s="2"/>
      <c r="M1699" s="2"/>
    </row>
    <row r="1700" spans="12:13" x14ac:dyDescent="0.2">
      <c r="L1700" s="2"/>
      <c r="M1700" s="2"/>
    </row>
    <row r="1701" spans="12:13" x14ac:dyDescent="0.2">
      <c r="L1701" s="2"/>
      <c r="M1701" s="2"/>
    </row>
    <row r="1702" spans="12:13" x14ac:dyDescent="0.2">
      <c r="L1702" s="2"/>
      <c r="M1702" s="2"/>
    </row>
    <row r="1703" spans="12:13" x14ac:dyDescent="0.2">
      <c r="L1703" s="2"/>
      <c r="M1703" s="2"/>
    </row>
    <row r="1704" spans="12:13" x14ac:dyDescent="0.2">
      <c r="L1704" s="2"/>
      <c r="M1704" s="2"/>
    </row>
    <row r="1705" spans="12:13" x14ac:dyDescent="0.2">
      <c r="L1705" s="2"/>
      <c r="M1705" s="2"/>
    </row>
    <row r="1706" spans="12:13" x14ac:dyDescent="0.2">
      <c r="L1706" s="2"/>
      <c r="M1706" s="2"/>
    </row>
    <row r="1707" spans="12:13" x14ac:dyDescent="0.2">
      <c r="L1707" s="2"/>
      <c r="M1707" s="2"/>
    </row>
    <row r="1708" spans="12:13" x14ac:dyDescent="0.2">
      <c r="L1708" s="2"/>
      <c r="M1708" s="2"/>
    </row>
    <row r="1709" spans="12:13" x14ac:dyDescent="0.2">
      <c r="L1709" s="2"/>
      <c r="M1709" s="2"/>
    </row>
    <row r="1710" spans="12:13" x14ac:dyDescent="0.2">
      <c r="L1710" s="2"/>
      <c r="M1710" s="2"/>
    </row>
    <row r="1711" spans="12:13" x14ac:dyDescent="0.2">
      <c r="L1711" s="2"/>
      <c r="M1711" s="2"/>
    </row>
    <row r="1712" spans="12:13" x14ac:dyDescent="0.2">
      <c r="L1712" s="2"/>
      <c r="M1712" s="2"/>
    </row>
    <row r="1713" spans="12:13" x14ac:dyDescent="0.2">
      <c r="L1713" s="2"/>
      <c r="M1713" s="2"/>
    </row>
    <row r="1714" spans="12:13" x14ac:dyDescent="0.2">
      <c r="L1714" s="2"/>
      <c r="M1714" s="2"/>
    </row>
    <row r="1715" spans="12:13" x14ac:dyDescent="0.2">
      <c r="L1715" s="2"/>
      <c r="M1715" s="2"/>
    </row>
    <row r="1716" spans="12:13" x14ac:dyDescent="0.2">
      <c r="L1716" s="2"/>
      <c r="M1716" s="2"/>
    </row>
    <row r="1717" spans="12:13" x14ac:dyDescent="0.2">
      <c r="L1717" s="2"/>
      <c r="M1717" s="2"/>
    </row>
    <row r="1718" spans="12:13" x14ac:dyDescent="0.2">
      <c r="L1718" s="2"/>
      <c r="M1718" s="2"/>
    </row>
    <row r="1719" spans="12:13" x14ac:dyDescent="0.2">
      <c r="L1719" s="2"/>
      <c r="M1719" s="2"/>
    </row>
    <row r="1720" spans="12:13" x14ac:dyDescent="0.2">
      <c r="L1720" s="2"/>
      <c r="M1720" s="2"/>
    </row>
    <row r="1721" spans="12:13" x14ac:dyDescent="0.2">
      <c r="L1721" s="2"/>
      <c r="M1721" s="2"/>
    </row>
    <row r="1722" spans="12:13" x14ac:dyDescent="0.2">
      <c r="L1722" s="2"/>
      <c r="M1722" s="2"/>
    </row>
    <row r="1723" spans="12:13" x14ac:dyDescent="0.2">
      <c r="L1723" s="2"/>
      <c r="M1723" s="2"/>
    </row>
    <row r="1724" spans="12:13" x14ac:dyDescent="0.2">
      <c r="L1724" s="2"/>
      <c r="M1724" s="2"/>
    </row>
    <row r="1725" spans="12:13" x14ac:dyDescent="0.2">
      <c r="L1725" s="2"/>
      <c r="M1725" s="2"/>
    </row>
    <row r="1726" spans="12:13" x14ac:dyDescent="0.2">
      <c r="L1726" s="2"/>
      <c r="M1726" s="2"/>
    </row>
    <row r="1727" spans="12:13" x14ac:dyDescent="0.2">
      <c r="L1727" s="2"/>
      <c r="M1727" s="2"/>
    </row>
    <row r="1728" spans="12:13" x14ac:dyDescent="0.2">
      <c r="L1728" s="2"/>
      <c r="M1728" s="2"/>
    </row>
    <row r="1729" spans="12:13" x14ac:dyDescent="0.2">
      <c r="L1729" s="2"/>
      <c r="M1729" s="2"/>
    </row>
    <row r="1730" spans="12:13" x14ac:dyDescent="0.2">
      <c r="L1730" s="2"/>
      <c r="M1730" s="2"/>
    </row>
    <row r="1731" spans="12:13" x14ac:dyDescent="0.2">
      <c r="L1731" s="2"/>
      <c r="M1731" s="2"/>
    </row>
    <row r="1732" spans="12:13" x14ac:dyDescent="0.2">
      <c r="L1732" s="2"/>
      <c r="M1732" s="2"/>
    </row>
    <row r="1733" spans="12:13" x14ac:dyDescent="0.2">
      <c r="L1733" s="2"/>
      <c r="M1733" s="2"/>
    </row>
    <row r="1734" spans="12:13" x14ac:dyDescent="0.2">
      <c r="L1734" s="2"/>
      <c r="M1734" s="2"/>
    </row>
    <row r="1735" spans="12:13" x14ac:dyDescent="0.2">
      <c r="L1735" s="2"/>
      <c r="M1735" s="2"/>
    </row>
    <row r="1736" spans="12:13" x14ac:dyDescent="0.2">
      <c r="L1736" s="2"/>
      <c r="M1736" s="2"/>
    </row>
    <row r="1737" spans="12:13" x14ac:dyDescent="0.2">
      <c r="L1737" s="2"/>
      <c r="M1737" s="2"/>
    </row>
    <row r="1738" spans="12:13" x14ac:dyDescent="0.2">
      <c r="L1738" s="2"/>
      <c r="M1738" s="2"/>
    </row>
    <row r="1739" spans="12:13" x14ac:dyDescent="0.2">
      <c r="L1739" s="2"/>
      <c r="M1739" s="2"/>
    </row>
    <row r="1740" spans="12:13" x14ac:dyDescent="0.2">
      <c r="L1740" s="2"/>
      <c r="M1740" s="2"/>
    </row>
    <row r="1741" spans="12:13" x14ac:dyDescent="0.2">
      <c r="L1741" s="2"/>
      <c r="M1741" s="2"/>
    </row>
    <row r="1742" spans="12:13" x14ac:dyDescent="0.2">
      <c r="L1742" s="2"/>
      <c r="M1742" s="2"/>
    </row>
    <row r="1743" spans="12:13" x14ac:dyDescent="0.2">
      <c r="L1743" s="2"/>
      <c r="M1743" s="2"/>
    </row>
    <row r="1744" spans="12:13" x14ac:dyDescent="0.2">
      <c r="L1744" s="2"/>
      <c r="M1744" s="2"/>
    </row>
    <row r="1745" spans="12:13" x14ac:dyDescent="0.2">
      <c r="L1745" s="2"/>
      <c r="M1745" s="2"/>
    </row>
    <row r="1746" spans="12:13" x14ac:dyDescent="0.2">
      <c r="L1746" s="2"/>
      <c r="M1746" s="2"/>
    </row>
    <row r="1747" spans="12:13" x14ac:dyDescent="0.2">
      <c r="L1747" s="2"/>
      <c r="M1747" s="2"/>
    </row>
    <row r="1748" spans="12:13" x14ac:dyDescent="0.2">
      <c r="L1748" s="2"/>
      <c r="M1748" s="2"/>
    </row>
    <row r="1749" spans="12:13" x14ac:dyDescent="0.2">
      <c r="L1749" s="2"/>
      <c r="M1749" s="2"/>
    </row>
    <row r="1750" spans="12:13" x14ac:dyDescent="0.2">
      <c r="L1750" s="2"/>
      <c r="M1750" s="2"/>
    </row>
    <row r="1751" spans="12:13" x14ac:dyDescent="0.2">
      <c r="L1751" s="2"/>
      <c r="M1751" s="2"/>
    </row>
    <row r="1752" spans="12:13" x14ac:dyDescent="0.2">
      <c r="L1752" s="2"/>
      <c r="M1752" s="2"/>
    </row>
    <row r="1753" spans="12:13" x14ac:dyDescent="0.2">
      <c r="L1753" s="2"/>
      <c r="M1753" s="2"/>
    </row>
    <row r="1754" spans="12:13" x14ac:dyDescent="0.2">
      <c r="L1754" s="2"/>
      <c r="M1754" s="2"/>
    </row>
    <row r="1755" spans="12:13" x14ac:dyDescent="0.2">
      <c r="L1755" s="2"/>
      <c r="M1755" s="2"/>
    </row>
    <row r="1756" spans="12:13" x14ac:dyDescent="0.2">
      <c r="L1756" s="2"/>
      <c r="M1756" s="2"/>
    </row>
    <row r="1757" spans="12:13" x14ac:dyDescent="0.2">
      <c r="L1757" s="2"/>
      <c r="M1757" s="2"/>
    </row>
    <row r="1758" spans="12:13" x14ac:dyDescent="0.2">
      <c r="L1758" s="2"/>
      <c r="M1758" s="2"/>
    </row>
    <row r="1759" spans="12:13" x14ac:dyDescent="0.2">
      <c r="L1759" s="2"/>
      <c r="M1759" s="2"/>
    </row>
    <row r="1760" spans="12:13" x14ac:dyDescent="0.2">
      <c r="L1760" s="2"/>
      <c r="M1760" s="2"/>
    </row>
    <row r="1761" spans="12:13" x14ac:dyDescent="0.2">
      <c r="L1761" s="2"/>
      <c r="M1761" s="2"/>
    </row>
    <row r="1762" spans="12:13" x14ac:dyDescent="0.2">
      <c r="L1762" s="2"/>
      <c r="M1762" s="2"/>
    </row>
    <row r="1763" spans="12:13" x14ac:dyDescent="0.2">
      <c r="L1763" s="2"/>
      <c r="M1763" s="2"/>
    </row>
    <row r="1764" spans="12:13" x14ac:dyDescent="0.2">
      <c r="L1764" s="2"/>
      <c r="M1764" s="2"/>
    </row>
    <row r="1765" spans="12:13" x14ac:dyDescent="0.2">
      <c r="L1765" s="2"/>
      <c r="M1765" s="2"/>
    </row>
    <row r="1766" spans="12:13" x14ac:dyDescent="0.2">
      <c r="L1766" s="2"/>
      <c r="M1766" s="2"/>
    </row>
    <row r="1767" spans="12:13" x14ac:dyDescent="0.2">
      <c r="L1767" s="2"/>
      <c r="M1767" s="2"/>
    </row>
    <row r="1768" spans="12:13" x14ac:dyDescent="0.2">
      <c r="L1768" s="2"/>
      <c r="M1768" s="2"/>
    </row>
    <row r="1769" spans="12:13" x14ac:dyDescent="0.2">
      <c r="L1769" s="2"/>
      <c r="M1769" s="2"/>
    </row>
    <row r="1770" spans="12:13" x14ac:dyDescent="0.2">
      <c r="L1770" s="2"/>
      <c r="M1770" s="2"/>
    </row>
    <row r="1771" spans="12:13" x14ac:dyDescent="0.2">
      <c r="L1771" s="2"/>
      <c r="M1771" s="2"/>
    </row>
    <row r="1772" spans="12:13" x14ac:dyDescent="0.2">
      <c r="L1772" s="2"/>
      <c r="M1772" s="2"/>
    </row>
    <row r="1773" spans="12:13" x14ac:dyDescent="0.2">
      <c r="L1773" s="2"/>
      <c r="M1773" s="2"/>
    </row>
    <row r="1774" spans="12:13" x14ac:dyDescent="0.2">
      <c r="L1774" s="2"/>
      <c r="M1774" s="2"/>
    </row>
    <row r="1775" spans="12:13" x14ac:dyDescent="0.2">
      <c r="L1775" s="2"/>
      <c r="M1775" s="2"/>
    </row>
    <row r="1776" spans="12:13" x14ac:dyDescent="0.2">
      <c r="L1776" s="2"/>
      <c r="M1776" s="2"/>
    </row>
    <row r="1777" spans="12:13" x14ac:dyDescent="0.2">
      <c r="L1777" s="2"/>
      <c r="M1777" s="2"/>
    </row>
    <row r="1778" spans="12:13" x14ac:dyDescent="0.2">
      <c r="L1778" s="2"/>
      <c r="M1778" s="2"/>
    </row>
    <row r="1779" spans="12:13" x14ac:dyDescent="0.2">
      <c r="L1779" s="2"/>
      <c r="M1779" s="2"/>
    </row>
    <row r="1780" spans="12:13" x14ac:dyDescent="0.2">
      <c r="L1780" s="2"/>
      <c r="M1780" s="2"/>
    </row>
    <row r="1781" spans="12:13" x14ac:dyDescent="0.2">
      <c r="L1781" s="2"/>
      <c r="M1781" s="2"/>
    </row>
    <row r="1782" spans="12:13" x14ac:dyDescent="0.2">
      <c r="L1782" s="2"/>
      <c r="M1782" s="2"/>
    </row>
    <row r="1783" spans="12:13" x14ac:dyDescent="0.2">
      <c r="L1783" s="2"/>
      <c r="M1783" s="2"/>
    </row>
    <row r="1784" spans="12:13" x14ac:dyDescent="0.2">
      <c r="L1784" s="2"/>
      <c r="M1784" s="2"/>
    </row>
    <row r="1785" spans="12:13" x14ac:dyDescent="0.2">
      <c r="L1785" s="2"/>
      <c r="M1785" s="2"/>
    </row>
    <row r="1786" spans="12:13" x14ac:dyDescent="0.2">
      <c r="L1786" s="2"/>
      <c r="M1786" s="2"/>
    </row>
    <row r="1787" spans="12:13" x14ac:dyDescent="0.2">
      <c r="L1787" s="2"/>
      <c r="M1787" s="2"/>
    </row>
    <row r="1788" spans="12:13" x14ac:dyDescent="0.2">
      <c r="L1788" s="2"/>
      <c r="M1788" s="2"/>
    </row>
    <row r="1789" spans="12:13" x14ac:dyDescent="0.2">
      <c r="L1789" s="2"/>
      <c r="M1789" s="2"/>
    </row>
    <row r="1790" spans="12:13" x14ac:dyDescent="0.2">
      <c r="L1790" s="2"/>
      <c r="M1790" s="2"/>
    </row>
    <row r="1791" spans="12:13" x14ac:dyDescent="0.2">
      <c r="L1791" s="2"/>
      <c r="M1791" s="2"/>
    </row>
    <row r="1792" spans="12:13" x14ac:dyDescent="0.2">
      <c r="L1792" s="2"/>
      <c r="M1792" s="2"/>
    </row>
    <row r="1793" spans="12:13" x14ac:dyDescent="0.2">
      <c r="L1793" s="2"/>
      <c r="M1793" s="2"/>
    </row>
    <row r="1794" spans="12:13" x14ac:dyDescent="0.2">
      <c r="L1794" s="2"/>
      <c r="M1794" s="2"/>
    </row>
    <row r="1795" spans="12:13" x14ac:dyDescent="0.2">
      <c r="L1795" s="2"/>
      <c r="M1795" s="2"/>
    </row>
    <row r="1796" spans="12:13" x14ac:dyDescent="0.2">
      <c r="L1796" s="2"/>
      <c r="M1796" s="2"/>
    </row>
    <row r="1797" spans="12:13" x14ac:dyDescent="0.2">
      <c r="L1797" s="2"/>
      <c r="M1797" s="2"/>
    </row>
    <row r="1798" spans="12:13" x14ac:dyDescent="0.2">
      <c r="L1798" s="2"/>
      <c r="M1798" s="2"/>
    </row>
    <row r="1799" spans="12:13" x14ac:dyDescent="0.2">
      <c r="L1799" s="2"/>
      <c r="M1799" s="2"/>
    </row>
    <row r="1800" spans="12:13" x14ac:dyDescent="0.2">
      <c r="L1800" s="2"/>
      <c r="M1800" s="2"/>
    </row>
    <row r="1801" spans="12:13" x14ac:dyDescent="0.2">
      <c r="L1801" s="2"/>
      <c r="M1801" s="2"/>
    </row>
    <row r="1802" spans="12:13" x14ac:dyDescent="0.2">
      <c r="L1802" s="2"/>
      <c r="M1802" s="2"/>
    </row>
    <row r="1803" spans="12:13" x14ac:dyDescent="0.2">
      <c r="L1803" s="2"/>
      <c r="M1803" s="2"/>
    </row>
    <row r="1804" spans="12:13" x14ac:dyDescent="0.2">
      <c r="L1804" s="2"/>
      <c r="M1804" s="2"/>
    </row>
    <row r="1805" spans="12:13" x14ac:dyDescent="0.2">
      <c r="L1805" s="2"/>
      <c r="M1805" s="2"/>
    </row>
    <row r="1806" spans="12:13" x14ac:dyDescent="0.2">
      <c r="L1806" s="2"/>
      <c r="M1806" s="2"/>
    </row>
    <row r="1807" spans="12:13" x14ac:dyDescent="0.2">
      <c r="L1807" s="2"/>
      <c r="M1807" s="2"/>
    </row>
    <row r="1808" spans="12:13" x14ac:dyDescent="0.2">
      <c r="L1808" s="2"/>
      <c r="M1808" s="2"/>
    </row>
    <row r="1809" spans="12:13" x14ac:dyDescent="0.2">
      <c r="L1809" s="2"/>
      <c r="M1809" s="2"/>
    </row>
    <row r="1810" spans="12:13" x14ac:dyDescent="0.2">
      <c r="L1810" s="2"/>
      <c r="M1810" s="2"/>
    </row>
    <row r="1811" spans="12:13" x14ac:dyDescent="0.2">
      <c r="L1811" s="2"/>
      <c r="M1811" s="2"/>
    </row>
    <row r="1812" spans="12:13" x14ac:dyDescent="0.2">
      <c r="L1812" s="2"/>
      <c r="M1812" s="2"/>
    </row>
    <row r="1813" spans="12:13" x14ac:dyDescent="0.2">
      <c r="L1813" s="2"/>
      <c r="M1813" s="2"/>
    </row>
    <row r="1814" spans="12:13" x14ac:dyDescent="0.2">
      <c r="L1814" s="2"/>
      <c r="M1814" s="2"/>
    </row>
    <row r="1815" spans="12:13" x14ac:dyDescent="0.2">
      <c r="L1815" s="2"/>
      <c r="M1815" s="2"/>
    </row>
    <row r="1816" spans="12:13" x14ac:dyDescent="0.2">
      <c r="L1816" s="2"/>
      <c r="M1816" s="2"/>
    </row>
    <row r="1817" spans="12:13" x14ac:dyDescent="0.2">
      <c r="L1817" s="2"/>
      <c r="M1817" s="2"/>
    </row>
    <row r="1818" spans="12:13" x14ac:dyDescent="0.2">
      <c r="L1818" s="2"/>
      <c r="M1818" s="2"/>
    </row>
    <row r="1819" spans="12:13" x14ac:dyDescent="0.2">
      <c r="L1819" s="2"/>
      <c r="M1819" s="2"/>
    </row>
    <row r="1820" spans="12:13" x14ac:dyDescent="0.2">
      <c r="L1820" s="2"/>
      <c r="M1820" s="2"/>
    </row>
    <row r="1821" spans="12:13" x14ac:dyDescent="0.2">
      <c r="L1821" s="2"/>
      <c r="M1821" s="2"/>
    </row>
    <row r="1822" spans="12:13" x14ac:dyDescent="0.2">
      <c r="L1822" s="2"/>
      <c r="M1822" s="2"/>
    </row>
    <row r="1823" spans="12:13" x14ac:dyDescent="0.2">
      <c r="L1823" s="2"/>
      <c r="M1823" s="2"/>
    </row>
    <row r="1824" spans="12:13" x14ac:dyDescent="0.2">
      <c r="L1824" s="2"/>
      <c r="M1824" s="2"/>
    </row>
    <row r="1825" spans="12:13" x14ac:dyDescent="0.2">
      <c r="L1825" s="2"/>
      <c r="M1825" s="2"/>
    </row>
    <row r="1826" spans="12:13" x14ac:dyDescent="0.2">
      <c r="L1826" s="2"/>
      <c r="M1826" s="2"/>
    </row>
    <row r="1827" spans="12:13" x14ac:dyDescent="0.2">
      <c r="L1827" s="2"/>
      <c r="M1827" s="2"/>
    </row>
    <row r="1828" spans="12:13" x14ac:dyDescent="0.2">
      <c r="L1828" s="2"/>
      <c r="M1828" s="2"/>
    </row>
    <row r="1829" spans="12:13" x14ac:dyDescent="0.2">
      <c r="L1829" s="2"/>
      <c r="M1829" s="2"/>
    </row>
    <row r="1830" spans="12:13" x14ac:dyDescent="0.2">
      <c r="L1830" s="2"/>
      <c r="M1830" s="2"/>
    </row>
    <row r="1831" spans="12:13" x14ac:dyDescent="0.2">
      <c r="L1831" s="2"/>
      <c r="M1831" s="2"/>
    </row>
    <row r="1832" spans="12:13" x14ac:dyDescent="0.2">
      <c r="L1832" s="2"/>
      <c r="M1832" s="2"/>
    </row>
    <row r="1833" spans="12:13" x14ac:dyDescent="0.2">
      <c r="L1833" s="2"/>
      <c r="M1833" s="2"/>
    </row>
    <row r="1834" spans="12:13" x14ac:dyDescent="0.2">
      <c r="L1834" s="2"/>
      <c r="M1834" s="2"/>
    </row>
    <row r="1835" spans="12:13" x14ac:dyDescent="0.2">
      <c r="L1835" s="2"/>
      <c r="M1835" s="2"/>
    </row>
    <row r="1836" spans="12:13" x14ac:dyDescent="0.2">
      <c r="L1836" s="2"/>
      <c r="M1836" s="2"/>
    </row>
    <row r="1837" spans="12:13" x14ac:dyDescent="0.2">
      <c r="L1837" s="2"/>
      <c r="M1837" s="2"/>
    </row>
    <row r="1838" spans="12:13" x14ac:dyDescent="0.2">
      <c r="L1838" s="2"/>
      <c r="M1838" s="2"/>
    </row>
    <row r="1839" spans="12:13" x14ac:dyDescent="0.2">
      <c r="L1839" s="2"/>
      <c r="M1839" s="2"/>
    </row>
    <row r="1840" spans="12:13" x14ac:dyDescent="0.2">
      <c r="L1840" s="2"/>
      <c r="M1840" s="2"/>
    </row>
    <row r="1841" spans="12:13" x14ac:dyDescent="0.2">
      <c r="L1841" s="2"/>
      <c r="M1841" s="2"/>
    </row>
    <row r="1842" spans="12:13" x14ac:dyDescent="0.2">
      <c r="L1842" s="2"/>
      <c r="M1842" s="2"/>
    </row>
    <row r="1843" spans="12:13" x14ac:dyDescent="0.2">
      <c r="L1843" s="2"/>
      <c r="M1843" s="2"/>
    </row>
    <row r="1844" spans="12:13" x14ac:dyDescent="0.2">
      <c r="L1844" s="2"/>
      <c r="M1844" s="2"/>
    </row>
    <row r="1845" spans="12:13" x14ac:dyDescent="0.2">
      <c r="L1845" s="2"/>
      <c r="M1845" s="2"/>
    </row>
    <row r="1846" spans="12:13" x14ac:dyDescent="0.2">
      <c r="L1846" s="2"/>
      <c r="M1846" s="2"/>
    </row>
    <row r="1847" spans="12:13" x14ac:dyDescent="0.2">
      <c r="L1847" s="2"/>
      <c r="M1847" s="2"/>
    </row>
    <row r="1848" spans="12:13" x14ac:dyDescent="0.2">
      <c r="L1848" s="2"/>
      <c r="M1848" s="2"/>
    </row>
    <row r="1849" spans="12:13" x14ac:dyDescent="0.2">
      <c r="L1849" s="2"/>
      <c r="M1849" s="2"/>
    </row>
    <row r="1850" spans="12:13" x14ac:dyDescent="0.2">
      <c r="L1850" s="2"/>
      <c r="M1850" s="2"/>
    </row>
    <row r="1851" spans="12:13" x14ac:dyDescent="0.2">
      <c r="L1851" s="2"/>
      <c r="M1851" s="2"/>
    </row>
    <row r="1852" spans="12:13" x14ac:dyDescent="0.2">
      <c r="L1852" s="2"/>
      <c r="M1852" s="2"/>
    </row>
    <row r="1853" spans="12:13" x14ac:dyDescent="0.2">
      <c r="L1853" s="2"/>
      <c r="M1853" s="2"/>
    </row>
    <row r="1854" spans="12:13" x14ac:dyDescent="0.2">
      <c r="L1854" s="2"/>
      <c r="M1854" s="2"/>
    </row>
    <row r="1855" spans="12:13" x14ac:dyDescent="0.2">
      <c r="L1855" s="2"/>
      <c r="M1855" s="2"/>
    </row>
    <row r="1856" spans="12:13" x14ac:dyDescent="0.2">
      <c r="L1856" s="2"/>
      <c r="M1856" s="2"/>
    </row>
    <row r="1857" spans="12:13" x14ac:dyDescent="0.2">
      <c r="L1857" s="2"/>
      <c r="M1857" s="2"/>
    </row>
    <row r="1858" spans="12:13" x14ac:dyDescent="0.2">
      <c r="L1858" s="2"/>
      <c r="M1858" s="2"/>
    </row>
    <row r="1859" spans="12:13" x14ac:dyDescent="0.2">
      <c r="L1859" s="2"/>
      <c r="M1859" s="2"/>
    </row>
    <row r="1860" spans="12:13" x14ac:dyDescent="0.2">
      <c r="L1860" s="2"/>
      <c r="M1860" s="2"/>
    </row>
    <row r="1861" spans="12:13" x14ac:dyDescent="0.2">
      <c r="L1861" s="2"/>
      <c r="M1861" s="2"/>
    </row>
    <row r="1862" spans="12:13" x14ac:dyDescent="0.2">
      <c r="L1862" s="2"/>
      <c r="M1862" s="2"/>
    </row>
    <row r="1863" spans="12:13" x14ac:dyDescent="0.2">
      <c r="L1863" s="2"/>
      <c r="M1863" s="2"/>
    </row>
    <row r="1864" spans="12:13" x14ac:dyDescent="0.2">
      <c r="L1864" s="2"/>
      <c r="M1864" s="2"/>
    </row>
    <row r="1865" spans="12:13" x14ac:dyDescent="0.2">
      <c r="L1865" s="2"/>
      <c r="M1865" s="2"/>
    </row>
    <row r="1866" spans="12:13" x14ac:dyDescent="0.2">
      <c r="L1866" s="2"/>
      <c r="M1866" s="2"/>
    </row>
    <row r="1867" spans="12:13" x14ac:dyDescent="0.2">
      <c r="L1867" s="2"/>
      <c r="M1867" s="2"/>
    </row>
    <row r="1868" spans="12:13" x14ac:dyDescent="0.2">
      <c r="L1868" s="2"/>
      <c r="M1868" s="2"/>
    </row>
    <row r="1869" spans="12:13" x14ac:dyDescent="0.2">
      <c r="L1869" s="2"/>
      <c r="M1869" s="2"/>
    </row>
    <row r="1870" spans="12:13" x14ac:dyDescent="0.2">
      <c r="L1870" s="2"/>
      <c r="M1870" s="2"/>
    </row>
    <row r="1871" spans="12:13" x14ac:dyDescent="0.2">
      <c r="L1871" s="2"/>
      <c r="M1871" s="2"/>
    </row>
    <row r="1872" spans="12:13" x14ac:dyDescent="0.2">
      <c r="L1872" s="2"/>
      <c r="M1872" s="2"/>
    </row>
    <row r="1873" spans="12:13" x14ac:dyDescent="0.2">
      <c r="L1873" s="2"/>
      <c r="M1873" s="2"/>
    </row>
    <row r="1874" spans="12:13" x14ac:dyDescent="0.2">
      <c r="L1874" s="2"/>
      <c r="M1874" s="2"/>
    </row>
    <row r="1875" spans="12:13" x14ac:dyDescent="0.2">
      <c r="L1875" s="2"/>
      <c r="M1875" s="2"/>
    </row>
    <row r="1876" spans="12:13" x14ac:dyDescent="0.2">
      <c r="L1876" s="2"/>
      <c r="M1876" s="2"/>
    </row>
    <row r="1877" spans="12:13" x14ac:dyDescent="0.2">
      <c r="L1877" s="2"/>
      <c r="M1877" s="2"/>
    </row>
    <row r="1878" spans="12:13" x14ac:dyDescent="0.2">
      <c r="L1878" s="2"/>
      <c r="M1878" s="2"/>
    </row>
    <row r="1879" spans="12:13" x14ac:dyDescent="0.2">
      <c r="L1879" s="2"/>
      <c r="M1879" s="2"/>
    </row>
    <row r="1880" spans="12:13" x14ac:dyDescent="0.2">
      <c r="L1880" s="2"/>
      <c r="M1880" s="2"/>
    </row>
    <row r="1881" spans="12:13" x14ac:dyDescent="0.2">
      <c r="L1881" s="2"/>
      <c r="M1881" s="2"/>
    </row>
    <row r="1882" spans="12:13" x14ac:dyDescent="0.2">
      <c r="L1882" s="2"/>
      <c r="M1882" s="2"/>
    </row>
    <row r="1883" spans="12:13" x14ac:dyDescent="0.2">
      <c r="L1883" s="2"/>
      <c r="M1883" s="2"/>
    </row>
    <row r="1884" spans="12:13" x14ac:dyDescent="0.2">
      <c r="L1884" s="2"/>
      <c r="M1884" s="2"/>
    </row>
    <row r="1885" spans="12:13" x14ac:dyDescent="0.2">
      <c r="L1885" s="2"/>
      <c r="M1885" s="2"/>
    </row>
    <row r="1886" spans="12:13" x14ac:dyDescent="0.2">
      <c r="L1886" s="2"/>
      <c r="M1886" s="2"/>
    </row>
    <row r="1887" spans="12:13" x14ac:dyDescent="0.2">
      <c r="L1887" s="2"/>
      <c r="M1887" s="2"/>
    </row>
    <row r="1888" spans="12:13" x14ac:dyDescent="0.2">
      <c r="L1888" s="2"/>
      <c r="M1888" s="2"/>
    </row>
    <row r="1889" spans="12:13" x14ac:dyDescent="0.2">
      <c r="L1889" s="2"/>
      <c r="M1889" s="2"/>
    </row>
    <row r="1890" spans="12:13" x14ac:dyDescent="0.2">
      <c r="L1890" s="2"/>
      <c r="M1890" s="2"/>
    </row>
    <row r="1891" spans="12:13" x14ac:dyDescent="0.2">
      <c r="L1891" s="2"/>
      <c r="M1891" s="2"/>
    </row>
    <row r="1892" spans="12:13" x14ac:dyDescent="0.2">
      <c r="L1892" s="2"/>
      <c r="M1892" s="2"/>
    </row>
    <row r="1893" spans="12:13" x14ac:dyDescent="0.2">
      <c r="L1893" s="2"/>
      <c r="M1893" s="2"/>
    </row>
    <row r="1894" spans="12:13" x14ac:dyDescent="0.2">
      <c r="L1894" s="2"/>
      <c r="M1894" s="2"/>
    </row>
    <row r="1895" spans="12:13" x14ac:dyDescent="0.2">
      <c r="L1895" s="2"/>
      <c r="M1895" s="2"/>
    </row>
    <row r="1896" spans="12:13" x14ac:dyDescent="0.2">
      <c r="L1896" s="2"/>
      <c r="M1896" s="2"/>
    </row>
    <row r="1897" spans="12:13" x14ac:dyDescent="0.2">
      <c r="L1897" s="2"/>
      <c r="M1897" s="2"/>
    </row>
    <row r="1898" spans="12:13" x14ac:dyDescent="0.2">
      <c r="L1898" s="2"/>
      <c r="M1898" s="2"/>
    </row>
    <row r="1899" spans="12:13" x14ac:dyDescent="0.2">
      <c r="L1899" s="2"/>
      <c r="M1899" s="2"/>
    </row>
    <row r="1900" spans="12:13" x14ac:dyDescent="0.2">
      <c r="L1900" s="2"/>
      <c r="M1900" s="2"/>
    </row>
    <row r="1901" spans="12:13" x14ac:dyDescent="0.2">
      <c r="L1901" s="2"/>
      <c r="M1901" s="2"/>
    </row>
    <row r="1902" spans="12:13" x14ac:dyDescent="0.2">
      <c r="L1902" s="2"/>
      <c r="M1902" s="2"/>
    </row>
    <row r="1903" spans="12:13" x14ac:dyDescent="0.2">
      <c r="L1903" s="2"/>
      <c r="M1903" s="2"/>
    </row>
    <row r="1904" spans="12:13" x14ac:dyDescent="0.2">
      <c r="L1904" s="2"/>
      <c r="M1904" s="2"/>
    </row>
    <row r="1905" spans="12:13" x14ac:dyDescent="0.2">
      <c r="L1905" s="2"/>
      <c r="M1905" s="2"/>
    </row>
    <row r="1906" spans="12:13" x14ac:dyDescent="0.2">
      <c r="L1906" s="2"/>
      <c r="M1906" s="2"/>
    </row>
    <row r="1907" spans="12:13" x14ac:dyDescent="0.2">
      <c r="L1907" s="2"/>
      <c r="M1907" s="2"/>
    </row>
    <row r="1908" spans="12:13" x14ac:dyDescent="0.2">
      <c r="L1908" s="2"/>
      <c r="M1908" s="2"/>
    </row>
    <row r="1909" spans="12:13" x14ac:dyDescent="0.2">
      <c r="L1909" s="2"/>
      <c r="M1909" s="2"/>
    </row>
    <row r="1910" spans="12:13" x14ac:dyDescent="0.2">
      <c r="L1910" s="2"/>
      <c r="M1910" s="2"/>
    </row>
    <row r="1911" spans="12:13" x14ac:dyDescent="0.2">
      <c r="L1911" s="2"/>
      <c r="M1911" s="2"/>
    </row>
    <row r="1912" spans="12:13" x14ac:dyDescent="0.2">
      <c r="L1912" s="2"/>
      <c r="M1912" s="2"/>
    </row>
    <row r="1913" spans="12:13" x14ac:dyDescent="0.2">
      <c r="L1913" s="2"/>
      <c r="M1913" s="2"/>
    </row>
    <row r="1914" spans="12:13" x14ac:dyDescent="0.2">
      <c r="L1914" s="2"/>
      <c r="M1914" s="2"/>
    </row>
    <row r="1915" spans="12:13" x14ac:dyDescent="0.2">
      <c r="L1915" s="2"/>
      <c r="M1915" s="2"/>
    </row>
    <row r="1916" spans="12:13" x14ac:dyDescent="0.2">
      <c r="L1916" s="2"/>
      <c r="M1916" s="2"/>
    </row>
    <row r="1917" spans="12:13" x14ac:dyDescent="0.2">
      <c r="L1917" s="2"/>
      <c r="M1917" s="2"/>
    </row>
    <row r="1918" spans="12:13" x14ac:dyDescent="0.2">
      <c r="L1918" s="2"/>
      <c r="M1918" s="2"/>
    </row>
    <row r="1919" spans="12:13" x14ac:dyDescent="0.2">
      <c r="L1919" s="2"/>
      <c r="M1919" s="2"/>
    </row>
    <row r="1920" spans="12:13" x14ac:dyDescent="0.2">
      <c r="L1920" s="2"/>
      <c r="M1920" s="2"/>
    </row>
    <row r="1921" spans="12:13" x14ac:dyDescent="0.2">
      <c r="L1921" s="2"/>
      <c r="M1921" s="2"/>
    </row>
    <row r="1922" spans="12:13" x14ac:dyDescent="0.2">
      <c r="L1922" s="2"/>
      <c r="M1922" s="2"/>
    </row>
    <row r="1923" spans="12:13" x14ac:dyDescent="0.2">
      <c r="L1923" s="2"/>
      <c r="M1923" s="2"/>
    </row>
    <row r="1924" spans="12:13" x14ac:dyDescent="0.2">
      <c r="L1924" s="2"/>
      <c r="M1924" s="2"/>
    </row>
    <row r="1925" spans="12:13" x14ac:dyDescent="0.2">
      <c r="L1925" s="2"/>
      <c r="M1925" s="2"/>
    </row>
    <row r="1926" spans="12:13" x14ac:dyDescent="0.2">
      <c r="L1926" s="2"/>
      <c r="M1926" s="2"/>
    </row>
    <row r="1927" spans="12:13" x14ac:dyDescent="0.2">
      <c r="L1927" s="2"/>
      <c r="M1927" s="2"/>
    </row>
    <row r="1928" spans="12:13" x14ac:dyDescent="0.2">
      <c r="L1928" s="2"/>
      <c r="M1928" s="2"/>
    </row>
    <row r="1929" spans="12:13" x14ac:dyDescent="0.2">
      <c r="L1929" s="2"/>
      <c r="M1929" s="2"/>
    </row>
    <row r="1930" spans="12:13" x14ac:dyDescent="0.2">
      <c r="L1930" s="2"/>
      <c r="M1930" s="2"/>
    </row>
    <row r="1931" spans="12:13" x14ac:dyDescent="0.2">
      <c r="L1931" s="2"/>
      <c r="M1931" s="2"/>
    </row>
    <row r="1932" spans="12:13" x14ac:dyDescent="0.2">
      <c r="L1932" s="2"/>
      <c r="M1932" s="2"/>
    </row>
    <row r="1933" spans="12:13" x14ac:dyDescent="0.2">
      <c r="L1933" s="2"/>
      <c r="M1933" s="2"/>
    </row>
    <row r="1934" spans="12:13" x14ac:dyDescent="0.2">
      <c r="L1934" s="2"/>
      <c r="M1934" s="2"/>
    </row>
    <row r="1935" spans="12:13" x14ac:dyDescent="0.2">
      <c r="L1935" s="2"/>
      <c r="M1935" s="2"/>
    </row>
    <row r="1936" spans="12:13" x14ac:dyDescent="0.2">
      <c r="L1936" s="2"/>
      <c r="M1936" s="2"/>
    </row>
    <row r="1937" spans="12:13" x14ac:dyDescent="0.2">
      <c r="L1937" s="2"/>
      <c r="M1937" s="2"/>
    </row>
    <row r="1938" spans="12:13" x14ac:dyDescent="0.2">
      <c r="L1938" s="2"/>
      <c r="M1938" s="2"/>
    </row>
    <row r="1939" spans="12:13" x14ac:dyDescent="0.2">
      <c r="L1939" s="2"/>
      <c r="M1939" s="2"/>
    </row>
    <row r="1940" spans="12:13" x14ac:dyDescent="0.2">
      <c r="L1940" s="2"/>
      <c r="M1940" s="2"/>
    </row>
    <row r="1941" spans="12:13" x14ac:dyDescent="0.2">
      <c r="L1941" s="2"/>
      <c r="M1941" s="2"/>
    </row>
    <row r="1942" spans="12:13" x14ac:dyDescent="0.2">
      <c r="L1942" s="2"/>
      <c r="M1942" s="2"/>
    </row>
    <row r="1943" spans="12:13" x14ac:dyDescent="0.2">
      <c r="L1943" s="2"/>
      <c r="M1943" s="2"/>
    </row>
    <row r="1944" spans="12:13" x14ac:dyDescent="0.2">
      <c r="L1944" s="2"/>
      <c r="M1944" s="2"/>
    </row>
    <row r="1945" spans="12:13" x14ac:dyDescent="0.2">
      <c r="L1945" s="2"/>
      <c r="M1945" s="2"/>
    </row>
    <row r="1946" spans="12:13" x14ac:dyDescent="0.2">
      <c r="L1946" s="2"/>
      <c r="M1946" s="2"/>
    </row>
    <row r="1947" spans="12:13" x14ac:dyDescent="0.2">
      <c r="L1947" s="2"/>
      <c r="M1947" s="2"/>
    </row>
    <row r="1948" spans="12:13" x14ac:dyDescent="0.2">
      <c r="L1948" s="2"/>
      <c r="M1948" s="2"/>
    </row>
    <row r="1949" spans="12:13" x14ac:dyDescent="0.2">
      <c r="L1949" s="2"/>
      <c r="M1949" s="2"/>
    </row>
    <row r="1950" spans="12:13" x14ac:dyDescent="0.2">
      <c r="L1950" s="2"/>
      <c r="M1950" s="2"/>
    </row>
    <row r="1951" spans="12:13" x14ac:dyDescent="0.2">
      <c r="L1951" s="2"/>
      <c r="M1951" s="2"/>
    </row>
    <row r="1952" spans="12:13" x14ac:dyDescent="0.2">
      <c r="L1952" s="2"/>
      <c r="M1952" s="2"/>
    </row>
    <row r="1953" spans="12:13" x14ac:dyDescent="0.2">
      <c r="L1953" s="2"/>
      <c r="M1953" s="2"/>
    </row>
    <row r="1954" spans="12:13" x14ac:dyDescent="0.2">
      <c r="L1954" s="2"/>
      <c r="M1954" s="2"/>
    </row>
    <row r="1955" spans="12:13" x14ac:dyDescent="0.2">
      <c r="L1955" s="2"/>
      <c r="M1955" s="2"/>
    </row>
    <row r="1956" spans="12:13" x14ac:dyDescent="0.2">
      <c r="L1956" s="2"/>
      <c r="M1956" s="2"/>
    </row>
    <row r="1957" spans="12:13" x14ac:dyDescent="0.2">
      <c r="L1957" s="2"/>
      <c r="M1957" s="2"/>
    </row>
    <row r="1958" spans="12:13" x14ac:dyDescent="0.2">
      <c r="L1958" s="2"/>
      <c r="M1958" s="2"/>
    </row>
    <row r="1959" spans="12:13" x14ac:dyDescent="0.2">
      <c r="L1959" s="2"/>
      <c r="M1959" s="2"/>
    </row>
    <row r="1960" spans="12:13" x14ac:dyDescent="0.2">
      <c r="L1960" s="2"/>
      <c r="M1960" s="2"/>
    </row>
    <row r="1961" spans="12:13" x14ac:dyDescent="0.2">
      <c r="L1961" s="2"/>
      <c r="M1961" s="2"/>
    </row>
    <row r="1962" spans="12:13" x14ac:dyDescent="0.2">
      <c r="L1962" s="2"/>
      <c r="M1962" s="2"/>
    </row>
    <row r="1963" spans="12:13" x14ac:dyDescent="0.2">
      <c r="L1963" s="2"/>
      <c r="M1963" s="2"/>
    </row>
    <row r="1964" spans="12:13" x14ac:dyDescent="0.2">
      <c r="L1964" s="2"/>
      <c r="M1964" s="2"/>
    </row>
    <row r="1965" spans="12:13" x14ac:dyDescent="0.2">
      <c r="L1965" s="2"/>
      <c r="M1965" s="2"/>
    </row>
    <row r="1966" spans="12:13" x14ac:dyDescent="0.2">
      <c r="L1966" s="2"/>
      <c r="M1966" s="2"/>
    </row>
    <row r="1967" spans="12:13" x14ac:dyDescent="0.2">
      <c r="L1967" s="2"/>
      <c r="M1967" s="2"/>
    </row>
    <row r="1968" spans="12:13" x14ac:dyDescent="0.2">
      <c r="L1968" s="2"/>
      <c r="M1968" s="2"/>
    </row>
    <row r="1969" spans="12:13" x14ac:dyDescent="0.2">
      <c r="L1969" s="2"/>
      <c r="M1969" s="2"/>
    </row>
    <row r="1970" spans="12:13" x14ac:dyDescent="0.2">
      <c r="L1970" s="2"/>
      <c r="M1970" s="2"/>
    </row>
    <row r="1971" spans="12:13" x14ac:dyDescent="0.2">
      <c r="L1971" s="2"/>
      <c r="M1971" s="2"/>
    </row>
    <row r="1972" spans="12:13" x14ac:dyDescent="0.2">
      <c r="L1972" s="2"/>
      <c r="M1972" s="2"/>
    </row>
    <row r="1973" spans="12:13" x14ac:dyDescent="0.2">
      <c r="L1973" s="2"/>
      <c r="M1973" s="2"/>
    </row>
    <row r="1974" spans="12:13" x14ac:dyDescent="0.2">
      <c r="L1974" s="2"/>
      <c r="M1974" s="2"/>
    </row>
    <row r="1975" spans="12:13" x14ac:dyDescent="0.2">
      <c r="L1975" s="2"/>
      <c r="M1975" s="2"/>
    </row>
    <row r="1976" spans="12:13" x14ac:dyDescent="0.2">
      <c r="L1976" s="2"/>
      <c r="M1976" s="2"/>
    </row>
    <row r="1977" spans="12:13" x14ac:dyDescent="0.2">
      <c r="L1977" s="2"/>
      <c r="M1977" s="2"/>
    </row>
    <row r="1978" spans="12:13" x14ac:dyDescent="0.2">
      <c r="L1978" s="2"/>
      <c r="M1978" s="2"/>
    </row>
    <row r="1979" spans="12:13" x14ac:dyDescent="0.2">
      <c r="L1979" s="2"/>
      <c r="M1979" s="2"/>
    </row>
    <row r="1980" spans="12:13" x14ac:dyDescent="0.2">
      <c r="L1980" s="2"/>
      <c r="M1980" s="2"/>
    </row>
    <row r="1981" spans="12:13" x14ac:dyDescent="0.2">
      <c r="L1981" s="2"/>
      <c r="M1981" s="2"/>
    </row>
    <row r="1982" spans="12:13" x14ac:dyDescent="0.2">
      <c r="L1982" s="2"/>
      <c r="M1982" s="2"/>
    </row>
    <row r="1983" spans="12:13" x14ac:dyDescent="0.2">
      <c r="L1983" s="2"/>
      <c r="M1983" s="2"/>
    </row>
    <row r="1984" spans="12:13" x14ac:dyDescent="0.2">
      <c r="L1984" s="2"/>
      <c r="M1984" s="2"/>
    </row>
    <row r="1985" spans="12:13" x14ac:dyDescent="0.2">
      <c r="L1985" s="2"/>
      <c r="M1985" s="2"/>
    </row>
    <row r="1986" spans="12:13" x14ac:dyDescent="0.2">
      <c r="L1986" s="2"/>
      <c r="M1986" s="2"/>
    </row>
    <row r="1987" spans="12:13" x14ac:dyDescent="0.2">
      <c r="L1987" s="2"/>
      <c r="M1987" s="2"/>
    </row>
    <row r="1988" spans="12:13" x14ac:dyDescent="0.2">
      <c r="L1988" s="2"/>
      <c r="M1988" s="2"/>
    </row>
    <row r="1989" spans="12:13" x14ac:dyDescent="0.2">
      <c r="L1989" s="2"/>
      <c r="M1989" s="2"/>
    </row>
    <row r="1990" spans="12:13" x14ac:dyDescent="0.2">
      <c r="L1990" s="2"/>
      <c r="M1990" s="2"/>
    </row>
    <row r="1991" spans="12:13" x14ac:dyDescent="0.2">
      <c r="L1991" s="2"/>
      <c r="M1991" s="2"/>
    </row>
    <row r="1992" spans="12:13" x14ac:dyDescent="0.2">
      <c r="L1992" s="2"/>
      <c r="M1992" s="2"/>
    </row>
    <row r="1993" spans="12:13" x14ac:dyDescent="0.2">
      <c r="L1993" s="2"/>
      <c r="M1993" s="2"/>
    </row>
    <row r="1994" spans="12:13" x14ac:dyDescent="0.2">
      <c r="L1994" s="2"/>
      <c r="M1994" s="2"/>
    </row>
    <row r="1995" spans="12:13" x14ac:dyDescent="0.2">
      <c r="L1995" s="2"/>
      <c r="M1995" s="2"/>
    </row>
    <row r="1996" spans="12:13" x14ac:dyDescent="0.2">
      <c r="L1996" s="2"/>
      <c r="M1996" s="2"/>
    </row>
    <row r="1997" spans="12:13" x14ac:dyDescent="0.2">
      <c r="L1997" s="2"/>
      <c r="M1997" s="2"/>
    </row>
    <row r="1998" spans="12:13" x14ac:dyDescent="0.2">
      <c r="L1998" s="2"/>
      <c r="M1998" s="2"/>
    </row>
    <row r="1999" spans="12:13" x14ac:dyDescent="0.2">
      <c r="L1999" s="2"/>
      <c r="M1999" s="2"/>
    </row>
    <row r="2000" spans="12:13" x14ac:dyDescent="0.2">
      <c r="L2000" s="2"/>
      <c r="M2000" s="2"/>
    </row>
    <row r="2001" spans="12:13" x14ac:dyDescent="0.2">
      <c r="L2001" s="2"/>
      <c r="M2001" s="2"/>
    </row>
    <row r="2002" spans="12:13" x14ac:dyDescent="0.2">
      <c r="L2002" s="2"/>
      <c r="M2002" s="2"/>
    </row>
    <row r="2003" spans="12:13" x14ac:dyDescent="0.2">
      <c r="L2003" s="2"/>
      <c r="M2003" s="2"/>
    </row>
    <row r="2004" spans="12:13" x14ac:dyDescent="0.2">
      <c r="L2004" s="2"/>
      <c r="M2004" s="2"/>
    </row>
    <row r="2005" spans="12:13" x14ac:dyDescent="0.2">
      <c r="L2005" s="2"/>
      <c r="M2005" s="2"/>
    </row>
    <row r="2006" spans="12:13" x14ac:dyDescent="0.2">
      <c r="L2006" s="2"/>
      <c r="M2006" s="2"/>
    </row>
    <row r="2007" spans="12:13" x14ac:dyDescent="0.2">
      <c r="L2007" s="2"/>
      <c r="M2007" s="2"/>
    </row>
    <row r="2008" spans="12:13" x14ac:dyDescent="0.2">
      <c r="L2008" s="2"/>
      <c r="M2008" s="2"/>
    </row>
    <row r="2009" spans="12:13" x14ac:dyDescent="0.2">
      <c r="L2009" s="2"/>
      <c r="M2009" s="2"/>
    </row>
    <row r="2010" spans="12:13" x14ac:dyDescent="0.2">
      <c r="L2010" s="2"/>
      <c r="M2010" s="2"/>
    </row>
    <row r="2011" spans="12:13" x14ac:dyDescent="0.2">
      <c r="L2011" s="2"/>
      <c r="M2011" s="2"/>
    </row>
    <row r="2012" spans="12:13" x14ac:dyDescent="0.2">
      <c r="L2012" s="2"/>
      <c r="M2012" s="2"/>
    </row>
    <row r="2013" spans="12:13" x14ac:dyDescent="0.2">
      <c r="L2013" s="2"/>
      <c r="M2013" s="2"/>
    </row>
    <row r="2014" spans="12:13" x14ac:dyDescent="0.2">
      <c r="L2014" s="2"/>
      <c r="M2014" s="2"/>
    </row>
    <row r="2015" spans="12:13" x14ac:dyDescent="0.2">
      <c r="L2015" s="2"/>
      <c r="M2015" s="2"/>
    </row>
    <row r="2016" spans="12:13" x14ac:dyDescent="0.2">
      <c r="L2016" s="2"/>
      <c r="M2016" s="2"/>
    </row>
    <row r="2017" spans="12:13" x14ac:dyDescent="0.2">
      <c r="L2017" s="2"/>
      <c r="M2017" s="2"/>
    </row>
    <row r="2018" spans="12:13" x14ac:dyDescent="0.2">
      <c r="L2018" s="2"/>
      <c r="M2018" s="2"/>
    </row>
    <row r="2019" spans="12:13" x14ac:dyDescent="0.2">
      <c r="L2019" s="2"/>
      <c r="M2019" s="2"/>
    </row>
    <row r="2020" spans="12:13" x14ac:dyDescent="0.2">
      <c r="L2020" s="2"/>
      <c r="M2020" s="2"/>
    </row>
    <row r="2021" spans="12:13" x14ac:dyDescent="0.2">
      <c r="L2021" s="2"/>
      <c r="M2021" s="2"/>
    </row>
    <row r="2022" spans="12:13" x14ac:dyDescent="0.2">
      <c r="L2022" s="2"/>
      <c r="M2022" s="2"/>
    </row>
    <row r="2023" spans="12:13" x14ac:dyDescent="0.2">
      <c r="L2023" s="2"/>
      <c r="M2023" s="2"/>
    </row>
    <row r="2024" spans="12:13" x14ac:dyDescent="0.2">
      <c r="L2024" s="2"/>
      <c r="M2024" s="2"/>
    </row>
    <row r="2025" spans="12:13" x14ac:dyDescent="0.2">
      <c r="L2025" s="2"/>
      <c r="M2025" s="2"/>
    </row>
    <row r="2026" spans="12:13" x14ac:dyDescent="0.2">
      <c r="L2026" s="2"/>
      <c r="M2026" s="2"/>
    </row>
    <row r="2027" spans="12:13" x14ac:dyDescent="0.2">
      <c r="L2027" s="2"/>
      <c r="M2027" s="2"/>
    </row>
    <row r="2028" spans="12:13" x14ac:dyDescent="0.2">
      <c r="L2028" s="2"/>
      <c r="M2028" s="2"/>
    </row>
    <row r="2029" spans="12:13" x14ac:dyDescent="0.2">
      <c r="L2029" s="2"/>
      <c r="M2029" s="2"/>
    </row>
    <row r="2030" spans="12:13" x14ac:dyDescent="0.2">
      <c r="L2030" s="2"/>
      <c r="M2030" s="2"/>
    </row>
    <row r="2031" spans="12:13" x14ac:dyDescent="0.2">
      <c r="L2031" s="2"/>
      <c r="M2031" s="2"/>
    </row>
    <row r="2032" spans="12:13" x14ac:dyDescent="0.2">
      <c r="L2032" s="2"/>
      <c r="M2032" s="2"/>
    </row>
    <row r="2033" spans="12:13" x14ac:dyDescent="0.2">
      <c r="L2033" s="2"/>
      <c r="M2033" s="2"/>
    </row>
    <row r="2034" spans="12:13" x14ac:dyDescent="0.2">
      <c r="L2034" s="2"/>
      <c r="M2034" s="2"/>
    </row>
    <row r="2035" spans="12:13" x14ac:dyDescent="0.2">
      <c r="L2035" s="2"/>
      <c r="M2035" s="2"/>
    </row>
    <row r="2036" spans="12:13" x14ac:dyDescent="0.2">
      <c r="L2036" s="2"/>
      <c r="M2036" s="2"/>
    </row>
    <row r="2037" spans="12:13" x14ac:dyDescent="0.2">
      <c r="L2037" s="2"/>
      <c r="M2037" s="2"/>
    </row>
    <row r="2038" spans="12:13" x14ac:dyDescent="0.2">
      <c r="L2038" s="2"/>
      <c r="M2038" s="2"/>
    </row>
    <row r="2039" spans="12:13" x14ac:dyDescent="0.2">
      <c r="L2039" s="2"/>
      <c r="M2039" s="2"/>
    </row>
    <row r="2040" spans="12:13" x14ac:dyDescent="0.2">
      <c r="L2040" s="2"/>
      <c r="M2040" s="2"/>
    </row>
    <row r="2041" spans="12:13" x14ac:dyDescent="0.2">
      <c r="L2041" s="2"/>
      <c r="M2041" s="2"/>
    </row>
    <row r="2042" spans="12:13" x14ac:dyDescent="0.2">
      <c r="L2042" s="2"/>
      <c r="M2042" s="2"/>
    </row>
    <row r="2043" spans="12:13" x14ac:dyDescent="0.2">
      <c r="L2043" s="2"/>
      <c r="M2043" s="2"/>
    </row>
    <row r="2044" spans="12:13" x14ac:dyDescent="0.2">
      <c r="L2044" s="2"/>
      <c r="M2044" s="2"/>
    </row>
    <row r="2045" spans="12:13" x14ac:dyDescent="0.2">
      <c r="L2045" s="2"/>
      <c r="M2045" s="2"/>
    </row>
    <row r="2046" spans="12:13" x14ac:dyDescent="0.2">
      <c r="L2046" s="2"/>
      <c r="M2046" s="2"/>
    </row>
    <row r="2047" spans="12:13" x14ac:dyDescent="0.2">
      <c r="L2047" s="2"/>
      <c r="M2047" s="2"/>
    </row>
    <row r="2048" spans="12:13" x14ac:dyDescent="0.2">
      <c r="L2048" s="2"/>
      <c r="M2048" s="2"/>
    </row>
    <row r="2049" spans="12:13" x14ac:dyDescent="0.2">
      <c r="L2049" s="2"/>
      <c r="M2049" s="2"/>
    </row>
    <row r="2050" spans="12:13" x14ac:dyDescent="0.2">
      <c r="L2050" s="2"/>
      <c r="M2050" s="2"/>
    </row>
    <row r="2051" spans="12:13" x14ac:dyDescent="0.2">
      <c r="L2051" s="2"/>
      <c r="M2051" s="2"/>
    </row>
    <row r="2052" spans="12:13" x14ac:dyDescent="0.2">
      <c r="L2052" s="2"/>
      <c r="M2052" s="2"/>
    </row>
    <row r="2053" spans="12:13" x14ac:dyDescent="0.2">
      <c r="L2053" s="2"/>
      <c r="M2053" s="2"/>
    </row>
    <row r="2054" spans="12:13" x14ac:dyDescent="0.2">
      <c r="L2054" s="2"/>
      <c r="M2054" s="2"/>
    </row>
    <row r="2055" spans="12:13" x14ac:dyDescent="0.2">
      <c r="L2055" s="2"/>
      <c r="M2055" s="2"/>
    </row>
    <row r="2056" spans="12:13" x14ac:dyDescent="0.2">
      <c r="L2056" s="2"/>
      <c r="M2056" s="2"/>
    </row>
    <row r="2057" spans="12:13" x14ac:dyDescent="0.2">
      <c r="L2057" s="2"/>
      <c r="M2057" s="2"/>
    </row>
    <row r="2058" spans="12:13" x14ac:dyDescent="0.2">
      <c r="L2058" s="2"/>
      <c r="M2058" s="2"/>
    </row>
    <row r="2059" spans="12:13" x14ac:dyDescent="0.2">
      <c r="L2059" s="2"/>
      <c r="M2059" s="2"/>
    </row>
    <row r="2060" spans="12:13" x14ac:dyDescent="0.2">
      <c r="L2060" s="2"/>
      <c r="M2060" s="2"/>
    </row>
    <row r="2061" spans="12:13" x14ac:dyDescent="0.2">
      <c r="L2061" s="2"/>
      <c r="M2061" s="2"/>
    </row>
    <row r="2062" spans="12:13" x14ac:dyDescent="0.2">
      <c r="L2062" s="2"/>
      <c r="M2062" s="2"/>
    </row>
    <row r="2063" spans="12:13" x14ac:dyDescent="0.2">
      <c r="L2063" s="2"/>
      <c r="M2063" s="2"/>
    </row>
    <row r="2064" spans="12:13" x14ac:dyDescent="0.2">
      <c r="L2064" s="2"/>
      <c r="M2064" s="2"/>
    </row>
    <row r="2065" spans="12:13" x14ac:dyDescent="0.2">
      <c r="L2065" s="2"/>
      <c r="M2065" s="2"/>
    </row>
    <row r="2066" spans="12:13" x14ac:dyDescent="0.2">
      <c r="L2066" s="2"/>
      <c r="M2066" s="2"/>
    </row>
    <row r="2067" spans="12:13" x14ac:dyDescent="0.2">
      <c r="L2067" s="2"/>
      <c r="M2067" s="2"/>
    </row>
    <row r="2068" spans="12:13" x14ac:dyDescent="0.2">
      <c r="L2068" s="2"/>
      <c r="M2068" s="2"/>
    </row>
    <row r="2069" spans="12:13" x14ac:dyDescent="0.2">
      <c r="L2069" s="2"/>
      <c r="M2069" s="2"/>
    </row>
    <row r="2070" spans="12:13" x14ac:dyDescent="0.2">
      <c r="L2070" s="2"/>
      <c r="M2070" s="2"/>
    </row>
    <row r="2071" spans="12:13" x14ac:dyDescent="0.2">
      <c r="L2071" s="2"/>
      <c r="M2071" s="2"/>
    </row>
    <row r="2072" spans="12:13" x14ac:dyDescent="0.2">
      <c r="L2072" s="2"/>
      <c r="M2072" s="2"/>
    </row>
    <row r="2073" spans="12:13" x14ac:dyDescent="0.2">
      <c r="L2073" s="2"/>
      <c r="M2073" s="2"/>
    </row>
    <row r="2074" spans="12:13" x14ac:dyDescent="0.2">
      <c r="L2074" s="2"/>
      <c r="M2074" s="2"/>
    </row>
    <row r="2075" spans="12:13" x14ac:dyDescent="0.2">
      <c r="L2075" s="2"/>
      <c r="M2075" s="2"/>
    </row>
    <row r="2076" spans="12:13" x14ac:dyDescent="0.2">
      <c r="L2076" s="2"/>
      <c r="M2076" s="2"/>
    </row>
    <row r="2077" spans="12:13" x14ac:dyDescent="0.2">
      <c r="L2077" s="2"/>
      <c r="M2077" s="2"/>
    </row>
    <row r="2078" spans="12:13" x14ac:dyDescent="0.2">
      <c r="L2078" s="2"/>
      <c r="M2078" s="2"/>
    </row>
    <row r="2079" spans="12:13" x14ac:dyDescent="0.2">
      <c r="L2079" s="2"/>
      <c r="M2079" s="2"/>
    </row>
    <row r="2080" spans="12:13" x14ac:dyDescent="0.2">
      <c r="L2080" s="2"/>
      <c r="M2080" s="2"/>
    </row>
    <row r="2081" spans="12:13" x14ac:dyDescent="0.2">
      <c r="L2081" s="2"/>
      <c r="M2081" s="2"/>
    </row>
    <row r="2082" spans="12:13" x14ac:dyDescent="0.2">
      <c r="L2082" s="2"/>
      <c r="M2082" s="2"/>
    </row>
    <row r="2083" spans="12:13" x14ac:dyDescent="0.2">
      <c r="L2083" s="2"/>
      <c r="M2083" s="2"/>
    </row>
    <row r="2084" spans="12:13" x14ac:dyDescent="0.2">
      <c r="L2084" s="2"/>
      <c r="M2084" s="2"/>
    </row>
    <row r="2085" spans="12:13" x14ac:dyDescent="0.2">
      <c r="L2085" s="2"/>
      <c r="M2085" s="2"/>
    </row>
    <row r="2086" spans="12:13" x14ac:dyDescent="0.2">
      <c r="L2086" s="2"/>
      <c r="M2086" s="2"/>
    </row>
    <row r="2087" spans="12:13" x14ac:dyDescent="0.2">
      <c r="L2087" s="2"/>
      <c r="M2087" s="2"/>
    </row>
    <row r="2088" spans="12:13" x14ac:dyDescent="0.2">
      <c r="L2088" s="2"/>
      <c r="M2088" s="2"/>
    </row>
    <row r="2089" spans="12:13" x14ac:dyDescent="0.2">
      <c r="L2089" s="2"/>
      <c r="M2089" s="2"/>
    </row>
    <row r="2090" spans="12:13" x14ac:dyDescent="0.2">
      <c r="L2090" s="2"/>
      <c r="M2090" s="2"/>
    </row>
    <row r="2091" spans="12:13" x14ac:dyDescent="0.2">
      <c r="L2091" s="2"/>
      <c r="M2091" s="2"/>
    </row>
    <row r="2092" spans="12:13" x14ac:dyDescent="0.2">
      <c r="L2092" s="2"/>
      <c r="M2092" s="2"/>
    </row>
    <row r="2093" spans="12:13" x14ac:dyDescent="0.2">
      <c r="L2093" s="2"/>
      <c r="M2093" s="2"/>
    </row>
    <row r="2094" spans="12:13" x14ac:dyDescent="0.2">
      <c r="L2094" s="2"/>
      <c r="M2094" s="2"/>
    </row>
    <row r="2095" spans="12:13" x14ac:dyDescent="0.2">
      <c r="L2095" s="2"/>
      <c r="M2095" s="2"/>
    </row>
    <row r="2096" spans="12:13" x14ac:dyDescent="0.2">
      <c r="L2096" s="2"/>
      <c r="M2096" s="2"/>
    </row>
    <row r="2097" spans="12:13" x14ac:dyDescent="0.2">
      <c r="L2097" s="2"/>
      <c r="M2097" s="2"/>
    </row>
    <row r="2098" spans="12:13" x14ac:dyDescent="0.2">
      <c r="L2098" s="2"/>
      <c r="M2098" s="2"/>
    </row>
    <row r="2099" spans="12:13" x14ac:dyDescent="0.2">
      <c r="L2099" s="2"/>
      <c r="M2099" s="2"/>
    </row>
    <row r="2100" spans="12:13" x14ac:dyDescent="0.2">
      <c r="L2100" s="2"/>
      <c r="M2100" s="2"/>
    </row>
    <row r="2101" spans="12:13" x14ac:dyDescent="0.2">
      <c r="L2101" s="2"/>
      <c r="M2101" s="2"/>
    </row>
    <row r="2102" spans="12:13" x14ac:dyDescent="0.2">
      <c r="L2102" s="2"/>
      <c r="M2102" s="2"/>
    </row>
    <row r="2103" spans="12:13" x14ac:dyDescent="0.2">
      <c r="L2103" s="2"/>
      <c r="M2103" s="2"/>
    </row>
    <row r="2104" spans="12:13" x14ac:dyDescent="0.2">
      <c r="L2104" s="2"/>
      <c r="M2104" s="2"/>
    </row>
    <row r="2105" spans="12:13" x14ac:dyDescent="0.2">
      <c r="L2105" s="2"/>
      <c r="M2105" s="2"/>
    </row>
    <row r="2106" spans="12:13" x14ac:dyDescent="0.2">
      <c r="L2106" s="2"/>
      <c r="M2106" s="2"/>
    </row>
    <row r="2107" spans="12:13" x14ac:dyDescent="0.2">
      <c r="L2107" s="2"/>
      <c r="M2107" s="2"/>
    </row>
    <row r="2108" spans="12:13" x14ac:dyDescent="0.2">
      <c r="L2108" s="2"/>
      <c r="M2108" s="2"/>
    </row>
    <row r="2109" spans="12:13" x14ac:dyDescent="0.2">
      <c r="L2109" s="2"/>
      <c r="M2109" s="2"/>
    </row>
    <row r="2110" spans="12:13" x14ac:dyDescent="0.2">
      <c r="L2110" s="2"/>
      <c r="M2110" s="2"/>
    </row>
    <row r="2111" spans="12:13" x14ac:dyDescent="0.2">
      <c r="L2111" s="2"/>
      <c r="M2111" s="2"/>
    </row>
    <row r="2112" spans="12:13" x14ac:dyDescent="0.2">
      <c r="L2112" s="2"/>
      <c r="M2112" s="2"/>
    </row>
    <row r="2113" spans="12:13" x14ac:dyDescent="0.2">
      <c r="L2113" s="2"/>
      <c r="M2113" s="2"/>
    </row>
    <row r="2114" spans="12:13" x14ac:dyDescent="0.2">
      <c r="L2114" s="2"/>
      <c r="M2114" s="2"/>
    </row>
    <row r="2115" spans="12:13" x14ac:dyDescent="0.2">
      <c r="L2115" s="2"/>
      <c r="M2115" s="2"/>
    </row>
    <row r="2116" spans="12:13" x14ac:dyDescent="0.2">
      <c r="L2116" s="2"/>
      <c r="M2116" s="2"/>
    </row>
    <row r="2117" spans="12:13" x14ac:dyDescent="0.2">
      <c r="L2117" s="2"/>
      <c r="M2117" s="2"/>
    </row>
    <row r="2118" spans="12:13" x14ac:dyDescent="0.2">
      <c r="L2118" s="2"/>
      <c r="M2118" s="2"/>
    </row>
    <row r="2119" spans="12:13" x14ac:dyDescent="0.2">
      <c r="L2119" s="2"/>
      <c r="M2119" s="2"/>
    </row>
    <row r="2120" spans="12:13" x14ac:dyDescent="0.2">
      <c r="L2120" s="2"/>
      <c r="M2120" s="2"/>
    </row>
    <row r="2121" spans="12:13" x14ac:dyDescent="0.2">
      <c r="L2121" s="2"/>
      <c r="M2121" s="2"/>
    </row>
    <row r="2122" spans="12:13" x14ac:dyDescent="0.2">
      <c r="L2122" s="2"/>
      <c r="M2122" s="2"/>
    </row>
    <row r="2123" spans="12:13" x14ac:dyDescent="0.2">
      <c r="L2123" s="2"/>
      <c r="M2123" s="2"/>
    </row>
    <row r="2124" spans="12:13" x14ac:dyDescent="0.2">
      <c r="L2124" s="2"/>
      <c r="M2124" s="2"/>
    </row>
    <row r="2125" spans="12:13" x14ac:dyDescent="0.2">
      <c r="L2125" s="2"/>
      <c r="M2125" s="2"/>
    </row>
    <row r="2126" spans="12:13" x14ac:dyDescent="0.2">
      <c r="L2126" s="2"/>
      <c r="M2126" s="2"/>
    </row>
    <row r="2127" spans="12:13" x14ac:dyDescent="0.2">
      <c r="L2127" s="2"/>
      <c r="M2127" s="2"/>
    </row>
    <row r="2128" spans="12:13" x14ac:dyDescent="0.2">
      <c r="L2128" s="2"/>
      <c r="M2128" s="2"/>
    </row>
    <row r="2129" spans="12:13" x14ac:dyDescent="0.2">
      <c r="L2129" s="2"/>
      <c r="M2129" s="2"/>
    </row>
    <row r="2130" spans="12:13" x14ac:dyDescent="0.2">
      <c r="L2130" s="2"/>
      <c r="M2130" s="2"/>
    </row>
    <row r="2131" spans="12:13" x14ac:dyDescent="0.2">
      <c r="L2131" s="2"/>
      <c r="M2131" s="2"/>
    </row>
    <row r="2132" spans="12:13" x14ac:dyDescent="0.2">
      <c r="L2132" s="2"/>
      <c r="M2132" s="2"/>
    </row>
    <row r="2133" spans="12:13" x14ac:dyDescent="0.2">
      <c r="L2133" s="2"/>
      <c r="M2133" s="2"/>
    </row>
    <row r="2134" spans="12:13" x14ac:dyDescent="0.2">
      <c r="L2134" s="2"/>
      <c r="M2134" s="2"/>
    </row>
    <row r="2135" spans="12:13" x14ac:dyDescent="0.2">
      <c r="L2135" s="2"/>
      <c r="M2135" s="2"/>
    </row>
    <row r="2136" spans="12:13" x14ac:dyDescent="0.2">
      <c r="L2136" s="2"/>
      <c r="M2136" s="2"/>
    </row>
    <row r="2137" spans="12:13" x14ac:dyDescent="0.2">
      <c r="L2137" s="2"/>
      <c r="M2137" s="2"/>
    </row>
    <row r="2138" spans="12:13" x14ac:dyDescent="0.2">
      <c r="L2138" s="2"/>
      <c r="M2138" s="2"/>
    </row>
    <row r="2139" spans="12:13" x14ac:dyDescent="0.2">
      <c r="L2139" s="2"/>
      <c r="M2139" s="2"/>
    </row>
    <row r="2140" spans="12:13" x14ac:dyDescent="0.2">
      <c r="L2140" s="2"/>
      <c r="M2140" s="2"/>
    </row>
    <row r="2141" spans="12:13" x14ac:dyDescent="0.2">
      <c r="L2141" s="2"/>
      <c r="M2141" s="2"/>
    </row>
    <row r="2142" spans="12:13" x14ac:dyDescent="0.2">
      <c r="L2142" s="2"/>
      <c r="M2142" s="2"/>
    </row>
    <row r="2143" spans="12:13" x14ac:dyDescent="0.2">
      <c r="L2143" s="2"/>
      <c r="M2143" s="2"/>
    </row>
    <row r="2144" spans="12:13" x14ac:dyDescent="0.2">
      <c r="L2144" s="2"/>
      <c r="M2144" s="2"/>
    </row>
    <row r="2145" spans="12:13" x14ac:dyDescent="0.2">
      <c r="L2145" s="2"/>
      <c r="M2145" s="2"/>
    </row>
    <row r="2146" spans="12:13" x14ac:dyDescent="0.2">
      <c r="L2146" s="2"/>
      <c r="M2146" s="2"/>
    </row>
    <row r="2147" spans="12:13" x14ac:dyDescent="0.2">
      <c r="L2147" s="2"/>
      <c r="M2147" s="2"/>
    </row>
    <row r="2148" spans="12:13" x14ac:dyDescent="0.2">
      <c r="L2148" s="2"/>
      <c r="M2148" s="2"/>
    </row>
    <row r="2149" spans="12:13" x14ac:dyDescent="0.2">
      <c r="L2149" s="2"/>
      <c r="M2149" s="2"/>
    </row>
    <row r="2150" spans="12:13" x14ac:dyDescent="0.2">
      <c r="L2150" s="2"/>
      <c r="M2150" s="2"/>
    </row>
    <row r="2151" spans="12:13" x14ac:dyDescent="0.2">
      <c r="L2151" s="2"/>
      <c r="M2151" s="2"/>
    </row>
    <row r="2152" spans="12:13" x14ac:dyDescent="0.2">
      <c r="L2152" s="2"/>
      <c r="M2152" s="2"/>
    </row>
    <row r="2153" spans="12:13" x14ac:dyDescent="0.2">
      <c r="L2153" s="2"/>
      <c r="M2153" s="2"/>
    </row>
    <row r="2154" spans="12:13" x14ac:dyDescent="0.2">
      <c r="L2154" s="2"/>
      <c r="M2154" s="2"/>
    </row>
    <row r="2155" spans="12:13" x14ac:dyDescent="0.2">
      <c r="L2155" s="2"/>
      <c r="M2155" s="2"/>
    </row>
    <row r="2156" spans="12:13" x14ac:dyDescent="0.2">
      <c r="L2156" s="2"/>
      <c r="M2156" s="2"/>
    </row>
    <row r="2157" spans="12:13" x14ac:dyDescent="0.2">
      <c r="L2157" s="2"/>
      <c r="M2157" s="2"/>
    </row>
    <row r="2158" spans="12:13" x14ac:dyDescent="0.2">
      <c r="L2158" s="2"/>
      <c r="M2158" s="2"/>
    </row>
    <row r="2159" spans="12:13" x14ac:dyDescent="0.2">
      <c r="L2159" s="2"/>
      <c r="M2159" s="2"/>
    </row>
    <row r="2160" spans="12:13" x14ac:dyDescent="0.2">
      <c r="L2160" s="2"/>
      <c r="M2160" s="2"/>
    </row>
    <row r="2161" spans="12:13" x14ac:dyDescent="0.2">
      <c r="L2161" s="2"/>
      <c r="M2161" s="2"/>
    </row>
    <row r="2162" spans="12:13" x14ac:dyDescent="0.2">
      <c r="L2162" s="2"/>
      <c r="M2162" s="2"/>
    </row>
    <row r="2163" spans="12:13" x14ac:dyDescent="0.2">
      <c r="L2163" s="2"/>
      <c r="M2163" s="2"/>
    </row>
    <row r="2164" spans="12:13" x14ac:dyDescent="0.2">
      <c r="L2164" s="2"/>
      <c r="M2164" s="2"/>
    </row>
    <row r="2165" spans="12:13" x14ac:dyDescent="0.2">
      <c r="L2165" s="2"/>
      <c r="M2165" s="2"/>
    </row>
    <row r="2166" spans="12:13" x14ac:dyDescent="0.2">
      <c r="L2166" s="2"/>
      <c r="M2166" s="2"/>
    </row>
    <row r="2167" spans="12:13" x14ac:dyDescent="0.2">
      <c r="L2167" s="2"/>
      <c r="M2167" s="2"/>
    </row>
    <row r="2168" spans="12:13" x14ac:dyDescent="0.2">
      <c r="L2168" s="2"/>
      <c r="M2168" s="2"/>
    </row>
    <row r="2169" spans="12:13" x14ac:dyDescent="0.2">
      <c r="L2169" s="2"/>
      <c r="M2169" s="2"/>
    </row>
    <row r="2170" spans="12:13" x14ac:dyDescent="0.2">
      <c r="L2170" s="2"/>
      <c r="M2170" s="2"/>
    </row>
    <row r="2171" spans="12:13" x14ac:dyDescent="0.2">
      <c r="L2171" s="2"/>
      <c r="M2171" s="2"/>
    </row>
    <row r="2172" spans="12:13" x14ac:dyDescent="0.2">
      <c r="L2172" s="2"/>
      <c r="M2172" s="2"/>
    </row>
    <row r="2173" spans="12:13" x14ac:dyDescent="0.2">
      <c r="L2173" s="2"/>
      <c r="M2173" s="2"/>
    </row>
    <row r="2174" spans="12:13" x14ac:dyDescent="0.2">
      <c r="L2174" s="2"/>
      <c r="M2174" s="2"/>
    </row>
    <row r="2175" spans="12:13" x14ac:dyDescent="0.2">
      <c r="L2175" s="2"/>
      <c r="M2175" s="2"/>
    </row>
    <row r="2176" spans="12:13" x14ac:dyDescent="0.2">
      <c r="L2176" s="2"/>
      <c r="M2176" s="2"/>
    </row>
    <row r="2177" spans="12:13" x14ac:dyDescent="0.2">
      <c r="L2177" s="2"/>
      <c r="M2177" s="2"/>
    </row>
    <row r="2178" spans="12:13" x14ac:dyDescent="0.2">
      <c r="L2178" s="2"/>
      <c r="M2178" s="2"/>
    </row>
    <row r="2179" spans="12:13" x14ac:dyDescent="0.2">
      <c r="L2179" s="2"/>
      <c r="M2179" s="2"/>
    </row>
    <row r="2180" spans="12:13" x14ac:dyDescent="0.2">
      <c r="L2180" s="2"/>
      <c r="M2180" s="2"/>
    </row>
    <row r="2181" spans="12:13" x14ac:dyDescent="0.2">
      <c r="L2181" s="2"/>
      <c r="M2181" s="2"/>
    </row>
    <row r="2182" spans="12:13" x14ac:dyDescent="0.2">
      <c r="L2182" s="2"/>
      <c r="M2182" s="2"/>
    </row>
    <row r="2183" spans="12:13" x14ac:dyDescent="0.2">
      <c r="L2183" s="2"/>
      <c r="M2183" s="2"/>
    </row>
    <row r="2184" spans="12:13" x14ac:dyDescent="0.2">
      <c r="L2184" s="2"/>
      <c r="M2184" s="2"/>
    </row>
    <row r="2185" spans="12:13" x14ac:dyDescent="0.2">
      <c r="L2185" s="2"/>
      <c r="M2185" s="2"/>
    </row>
    <row r="2186" spans="12:13" x14ac:dyDescent="0.2">
      <c r="L2186" s="2"/>
      <c r="M2186" s="2"/>
    </row>
    <row r="2187" spans="12:13" x14ac:dyDescent="0.2">
      <c r="L2187" s="2"/>
      <c r="M2187" s="2"/>
    </row>
    <row r="2188" spans="12:13" x14ac:dyDescent="0.2">
      <c r="L2188" s="2"/>
      <c r="M2188" s="2"/>
    </row>
    <row r="2189" spans="12:13" x14ac:dyDescent="0.2">
      <c r="L2189" s="2"/>
      <c r="M2189" s="2"/>
    </row>
    <row r="2190" spans="12:13" x14ac:dyDescent="0.2">
      <c r="L2190" s="2"/>
      <c r="M2190" s="2"/>
    </row>
    <row r="2191" spans="12:13" x14ac:dyDescent="0.2">
      <c r="L2191" s="2"/>
      <c r="M2191" s="2"/>
    </row>
    <row r="2192" spans="12:13" x14ac:dyDescent="0.2">
      <c r="L2192" s="2"/>
      <c r="M2192" s="2"/>
    </row>
    <row r="2193" spans="12:13" x14ac:dyDescent="0.2">
      <c r="L2193" s="2"/>
      <c r="M2193" s="2"/>
    </row>
    <row r="2194" spans="12:13" x14ac:dyDescent="0.2">
      <c r="L2194" s="2"/>
      <c r="M2194" s="2"/>
    </row>
    <row r="2195" spans="12:13" x14ac:dyDescent="0.2">
      <c r="L2195" s="2"/>
      <c r="M2195" s="2"/>
    </row>
    <row r="2196" spans="12:13" x14ac:dyDescent="0.2">
      <c r="L2196" s="2"/>
      <c r="M2196" s="2"/>
    </row>
    <row r="2197" spans="12:13" x14ac:dyDescent="0.2">
      <c r="L2197" s="2"/>
      <c r="M2197" s="2"/>
    </row>
    <row r="2198" spans="12:13" x14ac:dyDescent="0.2">
      <c r="L2198" s="2"/>
      <c r="M2198" s="2"/>
    </row>
    <row r="2199" spans="12:13" x14ac:dyDescent="0.2">
      <c r="L2199" s="2"/>
      <c r="M2199" s="2"/>
    </row>
    <row r="2200" spans="12:13" x14ac:dyDescent="0.2">
      <c r="L2200" s="2"/>
      <c r="M2200" s="2"/>
    </row>
    <row r="2201" spans="12:13" x14ac:dyDescent="0.2">
      <c r="L2201" s="2"/>
      <c r="M2201" s="2"/>
    </row>
    <row r="2202" spans="12:13" x14ac:dyDescent="0.2">
      <c r="L2202" s="2"/>
      <c r="M2202" s="2"/>
    </row>
    <row r="2203" spans="12:13" x14ac:dyDescent="0.2">
      <c r="L2203" s="2"/>
      <c r="M2203" s="2"/>
    </row>
    <row r="2204" spans="12:13" x14ac:dyDescent="0.2">
      <c r="L2204" s="2"/>
      <c r="M2204" s="2"/>
    </row>
    <row r="2205" spans="12:13" x14ac:dyDescent="0.2">
      <c r="L2205" s="2"/>
      <c r="M2205" s="2"/>
    </row>
    <row r="2206" spans="12:13" x14ac:dyDescent="0.2">
      <c r="L2206" s="2"/>
      <c r="M2206" s="2"/>
    </row>
    <row r="2207" spans="12:13" x14ac:dyDescent="0.2">
      <c r="L2207" s="2"/>
      <c r="M2207" s="2"/>
    </row>
    <row r="2208" spans="12:13" x14ac:dyDescent="0.2">
      <c r="L2208" s="2"/>
      <c r="M2208" s="2"/>
    </row>
    <row r="2209" spans="12:13" x14ac:dyDescent="0.2">
      <c r="L2209" s="2"/>
      <c r="M2209" s="2"/>
    </row>
    <row r="2210" spans="12:13" x14ac:dyDescent="0.2">
      <c r="L2210" s="2"/>
      <c r="M2210" s="2"/>
    </row>
    <row r="2211" spans="12:13" x14ac:dyDescent="0.2">
      <c r="L2211" s="2"/>
      <c r="M2211" s="2"/>
    </row>
    <row r="2212" spans="12:13" x14ac:dyDescent="0.2">
      <c r="L2212" s="2"/>
      <c r="M2212" s="2"/>
    </row>
    <row r="2213" spans="12:13" x14ac:dyDescent="0.2">
      <c r="L2213" s="2"/>
      <c r="M2213" s="2"/>
    </row>
    <row r="2214" spans="12:13" x14ac:dyDescent="0.2">
      <c r="L2214" s="2"/>
      <c r="M2214" s="2"/>
    </row>
    <row r="2215" spans="12:13" x14ac:dyDescent="0.2">
      <c r="L2215" s="2"/>
      <c r="M2215" s="2"/>
    </row>
    <row r="2216" spans="12:13" x14ac:dyDescent="0.2">
      <c r="L2216" s="2"/>
      <c r="M2216" s="2"/>
    </row>
    <row r="2217" spans="12:13" x14ac:dyDescent="0.2">
      <c r="L2217" s="2"/>
      <c r="M2217" s="2"/>
    </row>
    <row r="2218" spans="12:13" x14ac:dyDescent="0.2">
      <c r="L2218" s="2"/>
      <c r="M2218" s="2"/>
    </row>
    <row r="2219" spans="12:13" x14ac:dyDescent="0.2">
      <c r="L2219" s="2"/>
      <c r="M2219" s="2"/>
    </row>
    <row r="2220" spans="12:13" x14ac:dyDescent="0.2">
      <c r="L2220" s="2"/>
      <c r="M2220" s="2"/>
    </row>
    <row r="2221" spans="12:13" x14ac:dyDescent="0.2">
      <c r="L2221" s="2"/>
      <c r="M2221" s="2"/>
    </row>
    <row r="2222" spans="12:13" x14ac:dyDescent="0.2">
      <c r="L2222" s="2"/>
      <c r="M2222" s="2"/>
    </row>
    <row r="2223" spans="12:13" x14ac:dyDescent="0.2">
      <c r="L2223" s="2"/>
      <c r="M2223" s="2"/>
    </row>
    <row r="2224" spans="12:13" x14ac:dyDescent="0.2">
      <c r="L2224" s="2"/>
      <c r="M2224" s="2"/>
    </row>
    <row r="2225" spans="12:13" x14ac:dyDescent="0.2">
      <c r="L2225" s="2"/>
      <c r="M2225" s="2"/>
    </row>
    <row r="2226" spans="12:13" x14ac:dyDescent="0.2">
      <c r="L2226" s="2"/>
      <c r="M2226" s="2"/>
    </row>
    <row r="2227" spans="12:13" x14ac:dyDescent="0.2">
      <c r="L2227" s="2"/>
      <c r="M2227" s="2"/>
    </row>
    <row r="2228" spans="12:13" x14ac:dyDescent="0.2">
      <c r="L2228" s="2"/>
      <c r="M2228" s="2"/>
    </row>
    <row r="2229" spans="12:13" x14ac:dyDescent="0.2">
      <c r="L2229" s="2"/>
      <c r="M2229" s="2"/>
    </row>
    <row r="2230" spans="12:13" x14ac:dyDescent="0.2">
      <c r="L2230" s="2"/>
      <c r="M2230" s="2"/>
    </row>
    <row r="2231" spans="12:13" x14ac:dyDescent="0.2">
      <c r="L2231" s="2"/>
      <c r="M2231" s="2"/>
    </row>
    <row r="2232" spans="12:13" x14ac:dyDescent="0.2">
      <c r="L2232" s="2"/>
      <c r="M2232" s="2"/>
    </row>
    <row r="2233" spans="12:13" x14ac:dyDescent="0.2">
      <c r="L2233" s="2"/>
      <c r="M2233" s="2"/>
    </row>
    <row r="2234" spans="12:13" x14ac:dyDescent="0.2">
      <c r="L2234" s="2"/>
      <c r="M2234" s="2"/>
    </row>
    <row r="2235" spans="12:13" x14ac:dyDescent="0.2">
      <c r="L2235" s="2"/>
      <c r="M2235" s="2"/>
    </row>
    <row r="2236" spans="12:13" x14ac:dyDescent="0.2">
      <c r="L2236" s="2"/>
      <c r="M2236" s="2"/>
    </row>
    <row r="2237" spans="12:13" x14ac:dyDescent="0.2">
      <c r="L2237" s="2"/>
      <c r="M2237" s="2"/>
    </row>
    <row r="2238" spans="12:13" x14ac:dyDescent="0.2">
      <c r="L2238" s="2"/>
      <c r="M2238" s="2"/>
    </row>
    <row r="2239" spans="12:13" x14ac:dyDescent="0.2">
      <c r="L2239" s="2"/>
      <c r="M2239" s="2"/>
    </row>
    <row r="2240" spans="12:13" x14ac:dyDescent="0.2">
      <c r="L2240" s="2"/>
      <c r="M2240" s="2"/>
    </row>
    <row r="2241" spans="12:13" x14ac:dyDescent="0.2">
      <c r="L2241" s="2"/>
      <c r="M2241" s="2"/>
    </row>
    <row r="2242" spans="12:13" x14ac:dyDescent="0.2">
      <c r="L2242" s="2"/>
      <c r="M2242" s="2"/>
    </row>
    <row r="2243" spans="12:13" x14ac:dyDescent="0.2">
      <c r="L2243" s="2"/>
      <c r="M2243" s="2"/>
    </row>
    <row r="2244" spans="12:13" x14ac:dyDescent="0.2">
      <c r="L2244" s="2"/>
      <c r="M2244" s="2"/>
    </row>
    <row r="2245" spans="12:13" x14ac:dyDescent="0.2">
      <c r="L2245" s="2"/>
      <c r="M2245" s="2"/>
    </row>
    <row r="2246" spans="12:13" x14ac:dyDescent="0.2">
      <c r="L2246" s="2"/>
      <c r="M2246" s="2"/>
    </row>
    <row r="2247" spans="12:13" x14ac:dyDescent="0.2">
      <c r="L2247" s="2"/>
      <c r="M2247" s="2"/>
    </row>
    <row r="2248" spans="12:13" x14ac:dyDescent="0.2">
      <c r="L2248" s="2"/>
      <c r="M2248" s="2"/>
    </row>
    <row r="2249" spans="12:13" x14ac:dyDescent="0.2">
      <c r="L2249" s="2"/>
      <c r="M2249" s="2"/>
    </row>
    <row r="2250" spans="12:13" x14ac:dyDescent="0.2">
      <c r="L2250" s="2"/>
      <c r="M2250" s="2"/>
    </row>
    <row r="2251" spans="12:13" x14ac:dyDescent="0.2">
      <c r="L2251" s="2"/>
      <c r="M2251" s="2"/>
    </row>
    <row r="2252" spans="12:13" x14ac:dyDescent="0.2">
      <c r="L2252" s="2"/>
      <c r="M2252" s="2"/>
    </row>
    <row r="2253" spans="12:13" x14ac:dyDescent="0.2">
      <c r="L2253" s="2"/>
      <c r="M2253" s="2"/>
    </row>
    <row r="2254" spans="12:13" x14ac:dyDescent="0.2">
      <c r="L2254" s="2"/>
      <c r="M2254" s="2"/>
    </row>
    <row r="2255" spans="12:13" x14ac:dyDescent="0.2">
      <c r="L2255" s="2"/>
      <c r="M2255" s="2"/>
    </row>
    <row r="2256" spans="12:13" x14ac:dyDescent="0.2">
      <c r="L2256" s="2"/>
      <c r="M2256" s="2"/>
    </row>
    <row r="2257" spans="12:13" x14ac:dyDescent="0.2">
      <c r="L2257" s="2"/>
      <c r="M2257" s="2"/>
    </row>
    <row r="2258" spans="12:13" x14ac:dyDescent="0.2">
      <c r="L2258" s="2"/>
      <c r="M2258" s="2"/>
    </row>
    <row r="2259" spans="12:13" x14ac:dyDescent="0.2">
      <c r="L2259" s="2"/>
      <c r="M2259" s="2"/>
    </row>
    <row r="2260" spans="12:13" x14ac:dyDescent="0.2">
      <c r="L2260" s="2"/>
      <c r="M2260" s="2"/>
    </row>
    <row r="2261" spans="12:13" x14ac:dyDescent="0.2">
      <c r="L2261" s="2"/>
      <c r="M2261" s="2"/>
    </row>
    <row r="2262" spans="12:13" x14ac:dyDescent="0.2">
      <c r="L2262" s="2"/>
      <c r="M2262" s="2"/>
    </row>
    <row r="2263" spans="12:13" x14ac:dyDescent="0.2">
      <c r="L2263" s="2"/>
      <c r="M2263" s="2"/>
    </row>
    <row r="2264" spans="12:13" x14ac:dyDescent="0.2">
      <c r="L2264" s="2"/>
      <c r="M2264" s="2"/>
    </row>
    <row r="2265" spans="12:13" x14ac:dyDescent="0.2">
      <c r="L2265" s="2"/>
      <c r="M2265" s="2"/>
    </row>
    <row r="2266" spans="12:13" x14ac:dyDescent="0.2">
      <c r="L2266" s="2"/>
      <c r="M2266" s="2"/>
    </row>
    <row r="2267" spans="12:13" x14ac:dyDescent="0.2">
      <c r="L2267" s="2"/>
      <c r="M2267" s="2"/>
    </row>
    <row r="2268" spans="12:13" x14ac:dyDescent="0.2">
      <c r="L2268" s="2"/>
      <c r="M2268" s="2"/>
    </row>
    <row r="2269" spans="12:13" x14ac:dyDescent="0.2">
      <c r="L2269" s="2"/>
      <c r="M2269" s="2"/>
    </row>
    <row r="2270" spans="12:13" x14ac:dyDescent="0.2">
      <c r="L2270" s="2"/>
      <c r="M2270" s="2"/>
    </row>
    <row r="2271" spans="12:13" x14ac:dyDescent="0.2">
      <c r="L2271" s="2"/>
      <c r="M2271" s="2"/>
    </row>
    <row r="2272" spans="12:13" x14ac:dyDescent="0.2">
      <c r="L2272" s="2"/>
      <c r="M2272" s="2"/>
    </row>
    <row r="2273" spans="12:13" x14ac:dyDescent="0.2">
      <c r="L2273" s="2"/>
      <c r="M2273" s="2"/>
    </row>
    <row r="2274" spans="12:13" x14ac:dyDescent="0.2">
      <c r="L2274" s="2"/>
      <c r="M2274" s="2"/>
    </row>
    <row r="2275" spans="12:13" x14ac:dyDescent="0.2">
      <c r="L2275" s="2"/>
      <c r="M2275" s="2"/>
    </row>
    <row r="2276" spans="12:13" x14ac:dyDescent="0.2">
      <c r="L2276" s="2"/>
      <c r="M2276" s="2"/>
    </row>
    <row r="2277" spans="12:13" x14ac:dyDescent="0.2">
      <c r="L2277" s="2"/>
      <c r="M2277" s="2"/>
    </row>
    <row r="2278" spans="12:13" x14ac:dyDescent="0.2">
      <c r="L2278" s="2"/>
      <c r="M2278" s="2"/>
    </row>
    <row r="2279" spans="12:13" x14ac:dyDescent="0.2">
      <c r="L2279" s="2"/>
      <c r="M2279" s="2"/>
    </row>
    <row r="2280" spans="12:13" x14ac:dyDescent="0.2">
      <c r="L2280" s="2"/>
      <c r="M2280" s="2"/>
    </row>
    <row r="2281" spans="12:13" x14ac:dyDescent="0.2">
      <c r="L2281" s="2"/>
      <c r="M2281" s="2"/>
    </row>
    <row r="2282" spans="12:13" x14ac:dyDescent="0.2">
      <c r="L2282" s="2"/>
      <c r="M2282" s="2"/>
    </row>
    <row r="2283" spans="12:13" x14ac:dyDescent="0.2">
      <c r="L2283" s="2"/>
      <c r="M2283" s="2"/>
    </row>
    <row r="2284" spans="12:13" x14ac:dyDescent="0.2">
      <c r="L2284" s="2"/>
      <c r="M2284" s="2"/>
    </row>
    <row r="2285" spans="12:13" x14ac:dyDescent="0.2">
      <c r="L2285" s="2"/>
      <c r="M2285" s="2"/>
    </row>
    <row r="2286" spans="12:13" x14ac:dyDescent="0.2">
      <c r="L2286" s="2"/>
      <c r="M2286" s="2"/>
    </row>
    <row r="2287" spans="12:13" x14ac:dyDescent="0.2">
      <c r="L2287" s="2"/>
      <c r="M2287" s="2"/>
    </row>
    <row r="2288" spans="12:13" x14ac:dyDescent="0.2">
      <c r="L2288" s="2"/>
      <c r="M2288" s="2"/>
    </row>
    <row r="2289" spans="12:13" x14ac:dyDescent="0.2">
      <c r="L2289" s="2"/>
      <c r="M2289" s="2"/>
    </row>
    <row r="2290" spans="12:13" x14ac:dyDescent="0.2">
      <c r="L2290" s="2"/>
      <c r="M2290" s="2"/>
    </row>
    <row r="2291" spans="12:13" x14ac:dyDescent="0.2">
      <c r="L2291" s="2"/>
      <c r="M2291" s="2"/>
    </row>
    <row r="2292" spans="12:13" x14ac:dyDescent="0.2">
      <c r="L2292" s="2"/>
      <c r="M2292" s="2"/>
    </row>
    <row r="2293" spans="12:13" x14ac:dyDescent="0.2">
      <c r="L2293" s="2"/>
      <c r="M2293" s="2"/>
    </row>
    <row r="2294" spans="12:13" x14ac:dyDescent="0.2">
      <c r="L2294" s="2"/>
      <c r="M2294" s="2"/>
    </row>
    <row r="2295" spans="12:13" x14ac:dyDescent="0.2">
      <c r="L2295" s="2"/>
      <c r="M2295" s="2"/>
    </row>
    <row r="2296" spans="12:13" x14ac:dyDescent="0.2">
      <c r="L2296" s="2"/>
      <c r="M2296" s="2"/>
    </row>
    <row r="2297" spans="12:13" x14ac:dyDescent="0.2">
      <c r="L2297" s="2"/>
      <c r="M2297" s="2"/>
    </row>
    <row r="2298" spans="12:13" x14ac:dyDescent="0.2">
      <c r="L2298" s="2"/>
      <c r="M2298" s="2"/>
    </row>
    <row r="2299" spans="12:13" x14ac:dyDescent="0.2">
      <c r="L2299" s="2"/>
      <c r="M2299" s="2"/>
    </row>
    <row r="2300" spans="12:13" x14ac:dyDescent="0.2">
      <c r="L2300" s="2"/>
      <c r="M2300" s="2"/>
    </row>
    <row r="2301" spans="12:13" x14ac:dyDescent="0.2">
      <c r="L2301" s="2"/>
      <c r="M2301" s="2"/>
    </row>
    <row r="2302" spans="12:13" x14ac:dyDescent="0.2">
      <c r="L2302" s="2"/>
      <c r="M2302" s="2"/>
    </row>
    <row r="2303" spans="12:13" x14ac:dyDescent="0.2">
      <c r="L2303" s="2"/>
      <c r="M2303" s="2"/>
    </row>
    <row r="2304" spans="12:13" x14ac:dyDescent="0.2">
      <c r="L2304" s="2"/>
      <c r="M2304" s="2"/>
    </row>
    <row r="2305" spans="12:13" x14ac:dyDescent="0.2">
      <c r="L2305" s="2"/>
      <c r="M2305" s="2"/>
    </row>
    <row r="2306" spans="12:13" x14ac:dyDescent="0.2">
      <c r="L2306" s="2"/>
      <c r="M2306" s="2"/>
    </row>
    <row r="2307" spans="12:13" x14ac:dyDescent="0.2">
      <c r="L2307" s="2"/>
      <c r="M2307" s="2"/>
    </row>
    <row r="2308" spans="12:13" x14ac:dyDescent="0.2">
      <c r="L2308" s="2"/>
      <c r="M2308" s="2"/>
    </row>
    <row r="2309" spans="12:13" x14ac:dyDescent="0.2">
      <c r="L2309" s="2"/>
      <c r="M2309" s="2"/>
    </row>
    <row r="2310" spans="12:13" x14ac:dyDescent="0.2">
      <c r="L2310" s="2"/>
      <c r="M2310" s="2"/>
    </row>
    <row r="2311" spans="12:13" x14ac:dyDescent="0.2">
      <c r="L2311" s="2"/>
      <c r="M2311" s="2"/>
    </row>
    <row r="2312" spans="12:13" x14ac:dyDescent="0.2">
      <c r="L2312" s="2"/>
      <c r="M2312" s="2"/>
    </row>
    <row r="2313" spans="12:13" x14ac:dyDescent="0.2">
      <c r="L2313" s="2"/>
      <c r="M2313" s="2"/>
    </row>
    <row r="2314" spans="12:13" x14ac:dyDescent="0.2">
      <c r="L2314" s="2"/>
      <c r="M2314" s="2"/>
    </row>
    <row r="2315" spans="12:13" x14ac:dyDescent="0.2">
      <c r="L2315" s="2"/>
      <c r="M2315" s="2"/>
    </row>
    <row r="2316" spans="12:13" x14ac:dyDescent="0.2">
      <c r="L2316" s="2"/>
      <c r="M2316" s="2"/>
    </row>
    <row r="2317" spans="12:13" x14ac:dyDescent="0.2">
      <c r="L2317" s="2"/>
      <c r="M2317" s="2"/>
    </row>
    <row r="2318" spans="12:13" x14ac:dyDescent="0.2">
      <c r="L2318" s="2"/>
      <c r="M2318" s="2"/>
    </row>
    <row r="2319" spans="12:13" x14ac:dyDescent="0.2">
      <c r="L2319" s="2"/>
      <c r="M2319" s="2"/>
    </row>
    <row r="2320" spans="12:13" x14ac:dyDescent="0.2">
      <c r="L2320" s="2"/>
      <c r="M2320" s="2"/>
    </row>
    <row r="2321" spans="12:13" x14ac:dyDescent="0.2">
      <c r="L2321" s="2"/>
      <c r="M2321" s="2"/>
    </row>
    <row r="2322" spans="12:13" x14ac:dyDescent="0.2">
      <c r="L2322" s="2"/>
      <c r="M2322" s="2"/>
    </row>
    <row r="2323" spans="12:13" x14ac:dyDescent="0.2">
      <c r="L2323" s="2"/>
      <c r="M2323" s="2"/>
    </row>
    <row r="2324" spans="12:13" x14ac:dyDescent="0.2">
      <c r="L2324" s="2"/>
      <c r="M2324" s="2"/>
    </row>
    <row r="2325" spans="12:13" x14ac:dyDescent="0.2">
      <c r="L2325" s="2"/>
      <c r="M2325" s="2"/>
    </row>
    <row r="2326" spans="12:13" x14ac:dyDescent="0.2">
      <c r="L2326" s="2"/>
      <c r="M2326" s="2"/>
    </row>
    <row r="2327" spans="12:13" x14ac:dyDescent="0.2">
      <c r="L2327" s="2"/>
      <c r="M2327" s="2"/>
    </row>
    <row r="2328" spans="12:13" x14ac:dyDescent="0.2">
      <c r="L2328" s="2"/>
      <c r="M2328" s="2"/>
    </row>
    <row r="2329" spans="12:13" x14ac:dyDescent="0.2">
      <c r="L2329" s="2"/>
      <c r="M2329" s="2"/>
    </row>
    <row r="2330" spans="12:13" x14ac:dyDescent="0.2">
      <c r="L2330" s="2"/>
      <c r="M2330" s="2"/>
    </row>
    <row r="2331" spans="12:13" x14ac:dyDescent="0.2">
      <c r="L2331" s="2"/>
      <c r="M2331" s="2"/>
    </row>
    <row r="2332" spans="12:13" x14ac:dyDescent="0.2">
      <c r="L2332" s="2"/>
      <c r="M2332" s="2"/>
    </row>
    <row r="2333" spans="12:13" x14ac:dyDescent="0.2">
      <c r="L2333" s="2"/>
      <c r="M2333" s="2"/>
    </row>
    <row r="2334" spans="12:13" x14ac:dyDescent="0.2">
      <c r="L2334" s="2"/>
      <c r="M2334" s="2"/>
    </row>
    <row r="2335" spans="12:13" x14ac:dyDescent="0.2">
      <c r="L2335" s="2"/>
      <c r="M2335" s="2"/>
    </row>
    <row r="2336" spans="12:13" x14ac:dyDescent="0.2">
      <c r="L2336" s="2"/>
      <c r="M2336" s="2"/>
    </row>
    <row r="2337" spans="12:13" x14ac:dyDescent="0.2">
      <c r="L2337" s="2"/>
      <c r="M2337" s="2"/>
    </row>
    <row r="2338" spans="12:13" x14ac:dyDescent="0.2">
      <c r="L2338" s="2"/>
      <c r="M2338" s="2"/>
    </row>
    <row r="2339" spans="12:13" x14ac:dyDescent="0.2">
      <c r="L2339" s="2"/>
      <c r="M2339" s="2"/>
    </row>
    <row r="2340" spans="12:13" x14ac:dyDescent="0.2">
      <c r="L2340" s="2"/>
      <c r="M2340" s="2"/>
    </row>
    <row r="2341" spans="12:13" x14ac:dyDescent="0.2">
      <c r="L2341" s="2"/>
      <c r="M2341" s="2"/>
    </row>
    <row r="2342" spans="12:13" x14ac:dyDescent="0.2">
      <c r="L2342" s="2"/>
      <c r="M2342" s="2"/>
    </row>
    <row r="2343" spans="12:13" x14ac:dyDescent="0.2">
      <c r="L2343" s="2"/>
      <c r="M2343" s="2"/>
    </row>
    <row r="2344" spans="12:13" x14ac:dyDescent="0.2">
      <c r="L2344" s="2"/>
      <c r="M2344" s="2"/>
    </row>
    <row r="2345" spans="12:13" x14ac:dyDescent="0.2">
      <c r="L2345" s="2"/>
      <c r="M2345" s="2"/>
    </row>
    <row r="2346" spans="12:13" x14ac:dyDescent="0.2">
      <c r="L2346" s="2"/>
      <c r="M2346" s="2"/>
    </row>
    <row r="2347" spans="12:13" x14ac:dyDescent="0.2">
      <c r="L2347" s="2"/>
      <c r="M2347" s="2"/>
    </row>
    <row r="2348" spans="12:13" x14ac:dyDescent="0.2">
      <c r="L2348" s="2"/>
      <c r="M2348" s="2"/>
    </row>
    <row r="2349" spans="12:13" x14ac:dyDescent="0.2">
      <c r="L2349" s="2"/>
      <c r="M2349" s="2"/>
    </row>
    <row r="2350" spans="12:13" x14ac:dyDescent="0.2">
      <c r="L2350" s="2"/>
      <c r="M2350" s="2"/>
    </row>
    <row r="2351" spans="12:13" x14ac:dyDescent="0.2">
      <c r="L2351" s="2"/>
      <c r="M2351" s="2"/>
    </row>
    <row r="2352" spans="12:13" x14ac:dyDescent="0.2">
      <c r="L2352" s="2"/>
      <c r="M2352" s="2"/>
    </row>
    <row r="2353" spans="12:13" x14ac:dyDescent="0.2">
      <c r="L2353" s="2"/>
      <c r="M2353" s="2"/>
    </row>
    <row r="2354" spans="12:13" x14ac:dyDescent="0.2">
      <c r="L2354" s="2"/>
      <c r="M2354" s="2"/>
    </row>
    <row r="2355" spans="12:13" x14ac:dyDescent="0.2">
      <c r="L2355" s="2"/>
      <c r="M2355" s="2"/>
    </row>
    <row r="2356" spans="12:13" x14ac:dyDescent="0.2">
      <c r="L2356" s="2"/>
      <c r="M2356" s="2"/>
    </row>
    <row r="2357" spans="12:13" x14ac:dyDescent="0.2">
      <c r="L2357" s="2"/>
      <c r="M2357" s="2"/>
    </row>
    <row r="2358" spans="12:13" x14ac:dyDescent="0.2">
      <c r="L2358" s="2"/>
      <c r="M2358" s="2"/>
    </row>
    <row r="2359" spans="12:13" x14ac:dyDescent="0.2">
      <c r="L2359" s="2"/>
      <c r="M2359" s="2"/>
    </row>
    <row r="2360" spans="12:13" x14ac:dyDescent="0.2">
      <c r="L2360" s="2"/>
      <c r="M2360" s="2"/>
    </row>
    <row r="2361" spans="12:13" x14ac:dyDescent="0.2">
      <c r="L2361" s="2"/>
      <c r="M2361" s="2"/>
    </row>
    <row r="2362" spans="12:13" x14ac:dyDescent="0.2">
      <c r="L2362" s="2"/>
      <c r="M2362" s="2"/>
    </row>
    <row r="2363" spans="12:13" x14ac:dyDescent="0.2">
      <c r="L2363" s="2"/>
      <c r="M2363" s="2"/>
    </row>
    <row r="2364" spans="12:13" x14ac:dyDescent="0.2">
      <c r="L2364" s="2"/>
      <c r="M2364" s="2"/>
    </row>
    <row r="2365" spans="12:13" x14ac:dyDescent="0.2">
      <c r="L2365" s="2"/>
      <c r="M2365" s="2"/>
    </row>
    <row r="2366" spans="12:13" x14ac:dyDescent="0.2">
      <c r="L2366" s="2"/>
      <c r="M2366" s="2"/>
    </row>
    <row r="2367" spans="12:13" x14ac:dyDescent="0.2">
      <c r="L2367" s="2"/>
      <c r="M2367" s="2"/>
    </row>
    <row r="2368" spans="12:13" x14ac:dyDescent="0.2">
      <c r="L2368" s="2"/>
      <c r="M2368" s="2"/>
    </row>
    <row r="2369" spans="12:13" x14ac:dyDescent="0.2">
      <c r="L2369" s="2"/>
      <c r="M2369" s="2"/>
    </row>
    <row r="2370" spans="12:13" x14ac:dyDescent="0.2">
      <c r="L2370" s="2"/>
      <c r="M2370" s="2"/>
    </row>
    <row r="2371" spans="12:13" x14ac:dyDescent="0.2">
      <c r="L2371" s="2"/>
      <c r="M2371" s="2"/>
    </row>
    <row r="2372" spans="12:13" x14ac:dyDescent="0.2">
      <c r="L2372" s="2"/>
      <c r="M2372" s="2"/>
    </row>
    <row r="2373" spans="12:13" x14ac:dyDescent="0.2">
      <c r="L2373" s="2"/>
      <c r="M2373" s="2"/>
    </row>
    <row r="2374" spans="12:13" x14ac:dyDescent="0.2">
      <c r="L2374" s="2"/>
      <c r="M2374" s="2"/>
    </row>
    <row r="2375" spans="12:13" x14ac:dyDescent="0.2">
      <c r="L2375" s="2"/>
      <c r="M2375" s="2"/>
    </row>
    <row r="2376" spans="12:13" x14ac:dyDescent="0.2">
      <c r="L2376" s="2"/>
      <c r="M2376" s="2"/>
    </row>
    <row r="2377" spans="12:13" x14ac:dyDescent="0.2">
      <c r="L2377" s="2"/>
      <c r="M2377" s="2"/>
    </row>
    <row r="2378" spans="12:13" x14ac:dyDescent="0.2">
      <c r="L2378" s="2"/>
      <c r="M2378" s="2"/>
    </row>
    <row r="2379" spans="12:13" x14ac:dyDescent="0.2">
      <c r="L2379" s="2"/>
      <c r="M2379" s="2"/>
    </row>
    <row r="2380" spans="12:13" x14ac:dyDescent="0.2">
      <c r="L2380" s="2"/>
      <c r="M2380" s="2"/>
    </row>
    <row r="2381" spans="12:13" x14ac:dyDescent="0.2">
      <c r="L2381" s="2"/>
      <c r="M2381" s="2"/>
    </row>
    <row r="2382" spans="12:13" x14ac:dyDescent="0.2">
      <c r="L2382" s="2"/>
      <c r="M2382" s="2"/>
    </row>
    <row r="2383" spans="12:13" x14ac:dyDescent="0.2">
      <c r="L2383" s="2"/>
      <c r="M2383" s="2"/>
    </row>
    <row r="2384" spans="12:13" x14ac:dyDescent="0.2">
      <c r="L2384" s="2"/>
      <c r="M2384" s="2"/>
    </row>
    <row r="2385" spans="12:13" x14ac:dyDescent="0.2">
      <c r="L2385" s="2"/>
      <c r="M2385" s="2"/>
    </row>
    <row r="2386" spans="12:13" x14ac:dyDescent="0.2">
      <c r="L2386" s="2"/>
      <c r="M2386" s="2"/>
    </row>
    <row r="2387" spans="12:13" x14ac:dyDescent="0.2">
      <c r="L2387" s="2"/>
      <c r="M2387" s="2"/>
    </row>
    <row r="2388" spans="12:13" x14ac:dyDescent="0.2">
      <c r="L2388" s="2"/>
      <c r="M2388" s="2"/>
    </row>
    <row r="2389" spans="12:13" x14ac:dyDescent="0.2">
      <c r="L2389" s="2"/>
      <c r="M2389" s="2"/>
    </row>
    <row r="2390" spans="12:13" x14ac:dyDescent="0.2">
      <c r="L2390" s="2"/>
      <c r="M2390" s="2"/>
    </row>
    <row r="2391" spans="12:13" x14ac:dyDescent="0.2">
      <c r="L2391" s="2"/>
      <c r="M2391" s="2"/>
    </row>
    <row r="2392" spans="12:13" x14ac:dyDescent="0.2">
      <c r="L2392" s="2"/>
      <c r="M2392" s="2"/>
    </row>
    <row r="2393" spans="12:13" x14ac:dyDescent="0.2">
      <c r="L2393" s="2"/>
      <c r="M2393" s="2"/>
    </row>
    <row r="2394" spans="12:13" x14ac:dyDescent="0.2">
      <c r="L2394" s="2"/>
      <c r="M2394" s="2"/>
    </row>
    <row r="2395" spans="12:13" x14ac:dyDescent="0.2">
      <c r="L2395" s="2"/>
      <c r="M2395" s="2"/>
    </row>
    <row r="2396" spans="12:13" x14ac:dyDescent="0.2">
      <c r="L2396" s="2"/>
      <c r="M2396" s="2"/>
    </row>
    <row r="2397" spans="12:13" x14ac:dyDescent="0.2">
      <c r="L2397" s="2"/>
      <c r="M2397" s="2"/>
    </row>
    <row r="2398" spans="12:13" x14ac:dyDescent="0.2">
      <c r="L2398" s="2"/>
      <c r="M2398" s="2"/>
    </row>
    <row r="2399" spans="12:13" x14ac:dyDescent="0.2">
      <c r="L2399" s="2"/>
      <c r="M2399" s="2"/>
    </row>
    <row r="2400" spans="12:13" x14ac:dyDescent="0.2">
      <c r="L2400" s="2"/>
      <c r="M2400" s="2"/>
    </row>
    <row r="2401" spans="12:13" x14ac:dyDescent="0.2">
      <c r="L2401" s="2"/>
      <c r="M2401" s="2"/>
    </row>
    <row r="2402" spans="12:13" x14ac:dyDescent="0.2">
      <c r="L2402" s="2"/>
      <c r="M2402" s="2"/>
    </row>
    <row r="2403" spans="12:13" x14ac:dyDescent="0.2">
      <c r="L2403" s="2"/>
      <c r="M2403" s="2"/>
    </row>
    <row r="2404" spans="12:13" x14ac:dyDescent="0.2">
      <c r="L2404" s="2"/>
      <c r="M2404" s="2"/>
    </row>
    <row r="2405" spans="12:13" x14ac:dyDescent="0.2">
      <c r="L2405" s="2"/>
      <c r="M2405" s="2"/>
    </row>
    <row r="2406" spans="12:13" x14ac:dyDescent="0.2">
      <c r="L2406" s="2"/>
      <c r="M2406" s="2"/>
    </row>
    <row r="2407" spans="12:13" x14ac:dyDescent="0.2">
      <c r="L2407" s="2"/>
      <c r="M2407" s="2"/>
    </row>
    <row r="2408" spans="12:13" x14ac:dyDescent="0.2">
      <c r="L2408" s="2"/>
      <c r="M2408" s="2"/>
    </row>
    <row r="2409" spans="12:13" x14ac:dyDescent="0.2">
      <c r="L2409" s="2"/>
      <c r="M2409" s="2"/>
    </row>
    <row r="2410" spans="12:13" x14ac:dyDescent="0.2">
      <c r="L2410" s="2"/>
      <c r="M2410" s="2"/>
    </row>
    <row r="2411" spans="12:13" x14ac:dyDescent="0.2">
      <c r="L2411" s="2"/>
      <c r="M2411" s="2"/>
    </row>
    <row r="2412" spans="12:13" x14ac:dyDescent="0.2">
      <c r="L2412" s="2"/>
      <c r="M2412" s="2"/>
    </row>
    <row r="2413" spans="12:13" x14ac:dyDescent="0.2">
      <c r="L2413" s="2"/>
      <c r="M2413" s="2"/>
    </row>
    <row r="2414" spans="12:13" x14ac:dyDescent="0.2">
      <c r="L2414" s="2"/>
      <c r="M2414" s="2"/>
    </row>
    <row r="2415" spans="12:13" x14ac:dyDescent="0.2">
      <c r="L2415" s="2"/>
      <c r="M2415" s="2"/>
    </row>
    <row r="2416" spans="12:13" x14ac:dyDescent="0.2">
      <c r="L2416" s="2"/>
      <c r="M2416" s="2"/>
    </row>
    <row r="2417" spans="12:13" x14ac:dyDescent="0.2">
      <c r="L2417" s="2"/>
      <c r="M2417" s="2"/>
    </row>
    <row r="2418" spans="12:13" x14ac:dyDescent="0.2">
      <c r="L2418" s="2"/>
      <c r="M2418" s="2"/>
    </row>
    <row r="2419" spans="12:13" x14ac:dyDescent="0.2">
      <c r="L2419" s="2"/>
      <c r="M2419" s="2"/>
    </row>
    <row r="2420" spans="12:13" x14ac:dyDescent="0.2">
      <c r="L2420" s="2"/>
      <c r="M2420" s="2"/>
    </row>
    <row r="2421" spans="12:13" x14ac:dyDescent="0.2">
      <c r="L2421" s="2"/>
      <c r="M2421" s="2"/>
    </row>
    <row r="2422" spans="12:13" x14ac:dyDescent="0.2">
      <c r="L2422" s="2"/>
      <c r="M2422" s="2"/>
    </row>
    <row r="2423" spans="12:13" x14ac:dyDescent="0.2">
      <c r="L2423" s="2"/>
      <c r="M2423" s="2"/>
    </row>
    <row r="2424" spans="12:13" x14ac:dyDescent="0.2">
      <c r="L2424" s="2"/>
      <c r="M2424" s="2"/>
    </row>
    <row r="2425" spans="12:13" x14ac:dyDescent="0.2">
      <c r="L2425" s="2"/>
      <c r="M2425" s="2"/>
    </row>
    <row r="2426" spans="12:13" x14ac:dyDescent="0.2">
      <c r="L2426" s="2"/>
      <c r="M2426" s="2"/>
    </row>
    <row r="2427" spans="12:13" x14ac:dyDescent="0.2">
      <c r="L2427" s="2"/>
      <c r="M2427" s="2"/>
    </row>
    <row r="2428" spans="12:13" x14ac:dyDescent="0.2">
      <c r="L2428" s="2"/>
      <c r="M2428" s="2"/>
    </row>
    <row r="2429" spans="12:13" x14ac:dyDescent="0.2">
      <c r="L2429" s="2"/>
      <c r="M2429" s="2"/>
    </row>
    <row r="2430" spans="12:13" x14ac:dyDescent="0.2">
      <c r="L2430" s="2"/>
      <c r="M2430" s="2"/>
    </row>
    <row r="2431" spans="12:13" x14ac:dyDescent="0.2">
      <c r="L2431" s="2"/>
      <c r="M2431" s="2"/>
    </row>
    <row r="2432" spans="12:13" x14ac:dyDescent="0.2">
      <c r="L2432" s="2"/>
      <c r="M2432" s="2"/>
    </row>
    <row r="2433" spans="12:13" x14ac:dyDescent="0.2">
      <c r="L2433" s="2"/>
      <c r="M2433" s="2"/>
    </row>
    <row r="2434" spans="12:13" x14ac:dyDescent="0.2">
      <c r="L2434" s="2"/>
      <c r="M2434" s="2"/>
    </row>
    <row r="2435" spans="12:13" x14ac:dyDescent="0.2">
      <c r="L2435" s="2"/>
      <c r="M2435" s="2"/>
    </row>
    <row r="2436" spans="12:13" x14ac:dyDescent="0.2">
      <c r="L2436" s="2"/>
      <c r="M2436" s="2"/>
    </row>
    <row r="2437" spans="12:13" x14ac:dyDescent="0.2">
      <c r="L2437" s="2"/>
      <c r="M2437" s="2"/>
    </row>
    <row r="2438" spans="12:13" x14ac:dyDescent="0.2">
      <c r="L2438" s="2"/>
      <c r="M2438" s="2"/>
    </row>
    <row r="2439" spans="12:13" x14ac:dyDescent="0.2">
      <c r="L2439" s="2"/>
      <c r="M2439" s="2"/>
    </row>
    <row r="2440" spans="12:13" x14ac:dyDescent="0.2">
      <c r="L2440" s="2"/>
      <c r="M2440" s="2"/>
    </row>
    <row r="2441" spans="12:13" x14ac:dyDescent="0.2">
      <c r="L2441" s="2"/>
      <c r="M2441" s="2"/>
    </row>
    <row r="2442" spans="12:13" x14ac:dyDescent="0.2">
      <c r="L2442" s="2"/>
      <c r="M2442" s="2"/>
    </row>
    <row r="2443" spans="12:13" x14ac:dyDescent="0.2">
      <c r="L2443" s="2"/>
      <c r="M2443" s="2"/>
    </row>
    <row r="2444" spans="12:13" x14ac:dyDescent="0.2">
      <c r="L2444" s="2"/>
      <c r="M2444" s="2"/>
    </row>
    <row r="2445" spans="12:13" x14ac:dyDescent="0.2">
      <c r="L2445" s="2"/>
      <c r="M2445" s="2"/>
    </row>
    <row r="2446" spans="12:13" x14ac:dyDescent="0.2">
      <c r="L2446" s="2"/>
      <c r="M2446" s="2"/>
    </row>
    <row r="2447" spans="12:13" x14ac:dyDescent="0.2">
      <c r="L2447" s="2"/>
      <c r="M2447" s="2"/>
    </row>
    <row r="2448" spans="12:13" x14ac:dyDescent="0.2">
      <c r="L2448" s="2"/>
      <c r="M2448" s="2"/>
    </row>
    <row r="2449" spans="12:13" x14ac:dyDescent="0.2">
      <c r="L2449" s="2"/>
      <c r="M2449" s="2"/>
    </row>
    <row r="2450" spans="12:13" x14ac:dyDescent="0.2">
      <c r="L2450" s="2"/>
      <c r="M2450" s="2"/>
    </row>
    <row r="2451" spans="12:13" x14ac:dyDescent="0.2">
      <c r="L2451" s="2"/>
      <c r="M2451" s="2"/>
    </row>
    <row r="2452" spans="12:13" x14ac:dyDescent="0.2">
      <c r="L2452" s="2"/>
      <c r="M2452" s="2"/>
    </row>
    <row r="2453" spans="12:13" x14ac:dyDescent="0.2">
      <c r="L2453" s="2"/>
      <c r="M2453" s="2"/>
    </row>
    <row r="2454" spans="12:13" x14ac:dyDescent="0.2">
      <c r="L2454" s="2"/>
      <c r="M2454" s="2"/>
    </row>
    <row r="2455" spans="12:13" x14ac:dyDescent="0.2">
      <c r="L2455" s="2"/>
      <c r="M2455" s="2"/>
    </row>
    <row r="2456" spans="12:13" x14ac:dyDescent="0.2">
      <c r="L2456" s="2"/>
      <c r="M2456" s="2"/>
    </row>
    <row r="2457" spans="12:13" x14ac:dyDescent="0.2">
      <c r="L2457" s="2"/>
      <c r="M2457" s="2"/>
    </row>
    <row r="2458" spans="12:13" x14ac:dyDescent="0.2">
      <c r="L2458" s="2"/>
      <c r="M2458" s="2"/>
    </row>
    <row r="2459" spans="12:13" x14ac:dyDescent="0.2">
      <c r="L2459" s="2"/>
      <c r="M2459" s="2"/>
    </row>
    <row r="2460" spans="12:13" x14ac:dyDescent="0.2">
      <c r="L2460" s="2"/>
      <c r="M2460" s="2"/>
    </row>
    <row r="2461" spans="12:13" x14ac:dyDescent="0.2">
      <c r="L2461" s="2"/>
      <c r="M2461" s="2"/>
    </row>
    <row r="2462" spans="12:13" x14ac:dyDescent="0.2">
      <c r="L2462" s="2"/>
      <c r="M2462" s="2"/>
    </row>
    <row r="2463" spans="12:13" x14ac:dyDescent="0.2">
      <c r="L2463" s="2"/>
      <c r="M2463" s="2"/>
    </row>
    <row r="2464" spans="12:13" x14ac:dyDescent="0.2">
      <c r="L2464" s="2"/>
      <c r="M2464" s="2"/>
    </row>
    <row r="2465" spans="12:13" x14ac:dyDescent="0.2">
      <c r="L2465" s="2"/>
      <c r="M2465" s="2"/>
    </row>
    <row r="2466" spans="12:13" x14ac:dyDescent="0.2">
      <c r="L2466" s="2"/>
      <c r="M2466" s="2"/>
    </row>
    <row r="2467" spans="12:13" x14ac:dyDescent="0.2">
      <c r="L2467" s="2"/>
      <c r="M2467" s="2"/>
    </row>
    <row r="2468" spans="12:13" x14ac:dyDescent="0.2">
      <c r="L2468" s="2"/>
      <c r="M2468" s="2"/>
    </row>
    <row r="2469" spans="12:13" x14ac:dyDescent="0.2">
      <c r="L2469" s="2"/>
      <c r="M2469" s="2"/>
    </row>
    <row r="2470" spans="12:13" x14ac:dyDescent="0.2">
      <c r="L2470" s="2"/>
      <c r="M2470" s="2"/>
    </row>
    <row r="2471" spans="12:13" x14ac:dyDescent="0.2">
      <c r="L2471" s="2"/>
      <c r="M2471" s="2"/>
    </row>
    <row r="2472" spans="12:13" x14ac:dyDescent="0.2">
      <c r="L2472" s="2"/>
      <c r="M2472" s="2"/>
    </row>
    <row r="2473" spans="12:13" x14ac:dyDescent="0.2">
      <c r="L2473" s="2"/>
      <c r="M2473" s="2"/>
    </row>
    <row r="2474" spans="12:13" x14ac:dyDescent="0.2">
      <c r="L2474" s="2"/>
      <c r="M2474" s="2"/>
    </row>
    <row r="2475" spans="12:13" x14ac:dyDescent="0.2">
      <c r="L2475" s="2"/>
      <c r="M2475" s="2"/>
    </row>
    <row r="2476" spans="12:13" x14ac:dyDescent="0.2">
      <c r="L2476" s="2"/>
      <c r="M2476" s="2"/>
    </row>
    <row r="2477" spans="12:13" x14ac:dyDescent="0.2">
      <c r="L2477" s="2"/>
      <c r="M2477" s="2"/>
    </row>
    <row r="2478" spans="12:13" x14ac:dyDescent="0.2">
      <c r="L2478" s="2"/>
      <c r="M2478" s="2"/>
    </row>
    <row r="2479" spans="12:13" x14ac:dyDescent="0.2">
      <c r="L2479" s="2"/>
      <c r="M2479" s="2"/>
    </row>
    <row r="2480" spans="12:13" x14ac:dyDescent="0.2">
      <c r="L2480" s="2"/>
      <c r="M2480" s="2"/>
    </row>
    <row r="2481" spans="12:13" x14ac:dyDescent="0.2">
      <c r="L2481" s="2"/>
      <c r="M2481" s="2"/>
    </row>
    <row r="2482" spans="12:13" x14ac:dyDescent="0.2">
      <c r="L2482" s="2"/>
      <c r="M2482" s="2"/>
    </row>
    <row r="2483" spans="12:13" x14ac:dyDescent="0.2">
      <c r="L2483" s="2"/>
      <c r="M2483" s="2"/>
    </row>
    <row r="2484" spans="12:13" x14ac:dyDescent="0.2">
      <c r="L2484" s="2"/>
      <c r="M2484" s="2"/>
    </row>
    <row r="2485" spans="12:13" x14ac:dyDescent="0.2">
      <c r="L2485" s="2"/>
      <c r="M2485" s="2"/>
    </row>
    <row r="2486" spans="12:13" x14ac:dyDescent="0.2">
      <c r="L2486" s="2"/>
      <c r="M2486" s="2"/>
    </row>
    <row r="2487" spans="12:13" x14ac:dyDescent="0.2">
      <c r="L2487" s="2"/>
      <c r="M2487" s="2"/>
    </row>
    <row r="2488" spans="12:13" x14ac:dyDescent="0.2">
      <c r="L2488" s="2"/>
      <c r="M2488" s="2"/>
    </row>
    <row r="2489" spans="12:13" x14ac:dyDescent="0.2">
      <c r="L2489" s="2"/>
      <c r="M2489" s="2"/>
    </row>
    <row r="2490" spans="12:13" x14ac:dyDescent="0.2">
      <c r="L2490" s="2"/>
      <c r="M2490" s="2"/>
    </row>
    <row r="2491" spans="12:13" x14ac:dyDescent="0.2">
      <c r="L2491" s="2"/>
      <c r="M2491" s="2"/>
    </row>
    <row r="2492" spans="12:13" x14ac:dyDescent="0.2">
      <c r="L2492" s="2"/>
      <c r="M2492" s="2"/>
    </row>
    <row r="2493" spans="12:13" x14ac:dyDescent="0.2">
      <c r="L2493" s="2"/>
      <c r="M2493" s="2"/>
    </row>
    <row r="2494" spans="12:13" x14ac:dyDescent="0.2">
      <c r="L2494" s="2"/>
      <c r="M2494" s="2"/>
    </row>
    <row r="2495" spans="12:13" x14ac:dyDescent="0.2">
      <c r="L2495" s="2"/>
      <c r="M2495" s="2"/>
    </row>
    <row r="2496" spans="12:13" x14ac:dyDescent="0.2">
      <c r="L2496" s="2"/>
      <c r="M2496" s="2"/>
    </row>
    <row r="2497" spans="12:13" x14ac:dyDescent="0.2">
      <c r="L2497" s="2"/>
      <c r="M2497" s="2"/>
    </row>
    <row r="2498" spans="12:13" x14ac:dyDescent="0.2">
      <c r="L2498" s="2"/>
      <c r="M2498" s="2"/>
    </row>
    <row r="2499" spans="12:13" x14ac:dyDescent="0.2">
      <c r="L2499" s="2"/>
      <c r="M2499" s="2"/>
    </row>
    <row r="2500" spans="12:13" x14ac:dyDescent="0.2">
      <c r="L2500" s="2"/>
      <c r="M2500" s="2"/>
    </row>
    <row r="2501" spans="12:13" x14ac:dyDescent="0.2">
      <c r="L2501" s="2"/>
      <c r="M2501" s="2"/>
    </row>
    <row r="2502" spans="12:13" x14ac:dyDescent="0.2">
      <c r="L2502" s="2"/>
      <c r="M2502" s="2"/>
    </row>
    <row r="2503" spans="12:13" x14ac:dyDescent="0.2">
      <c r="L2503" s="2"/>
      <c r="M2503" s="2"/>
    </row>
    <row r="2504" spans="12:13" x14ac:dyDescent="0.2">
      <c r="L2504" s="2"/>
      <c r="M2504" s="2"/>
    </row>
    <row r="2505" spans="12:13" x14ac:dyDescent="0.2">
      <c r="L2505" s="2"/>
      <c r="M2505" s="2"/>
    </row>
    <row r="2506" spans="12:13" x14ac:dyDescent="0.2">
      <c r="L2506" s="2"/>
      <c r="M2506" s="2"/>
    </row>
    <row r="2507" spans="12:13" x14ac:dyDescent="0.2">
      <c r="L2507" s="2"/>
      <c r="M2507" s="2"/>
    </row>
    <row r="2508" spans="12:13" x14ac:dyDescent="0.2">
      <c r="L2508" s="2"/>
      <c r="M2508" s="2"/>
    </row>
    <row r="2509" spans="12:13" x14ac:dyDescent="0.2">
      <c r="L2509" s="2"/>
      <c r="M2509" s="2"/>
    </row>
    <row r="2510" spans="12:13" x14ac:dyDescent="0.2">
      <c r="L2510" s="2"/>
      <c r="M2510" s="2"/>
    </row>
    <row r="2511" spans="12:13" x14ac:dyDescent="0.2">
      <c r="L2511" s="2"/>
      <c r="M2511" s="2"/>
    </row>
    <row r="2512" spans="12:13" x14ac:dyDescent="0.2">
      <c r="L2512" s="2"/>
      <c r="M2512" s="2"/>
    </row>
    <row r="2513" spans="12:13" x14ac:dyDescent="0.2">
      <c r="L2513" s="2"/>
      <c r="M2513" s="2"/>
    </row>
    <row r="2514" spans="12:13" x14ac:dyDescent="0.2">
      <c r="L2514" s="2"/>
      <c r="M2514" s="2"/>
    </row>
    <row r="2515" spans="12:13" x14ac:dyDescent="0.2">
      <c r="L2515" s="2"/>
      <c r="M2515" s="2"/>
    </row>
    <row r="2516" spans="12:13" x14ac:dyDescent="0.2">
      <c r="L2516" s="2"/>
      <c r="M2516" s="2"/>
    </row>
    <row r="2517" spans="12:13" x14ac:dyDescent="0.2">
      <c r="L2517" s="2"/>
      <c r="M2517" s="2"/>
    </row>
    <row r="2518" spans="12:13" x14ac:dyDescent="0.2">
      <c r="L2518" s="2"/>
      <c r="M2518" s="2"/>
    </row>
    <row r="2519" spans="12:13" x14ac:dyDescent="0.2">
      <c r="L2519" s="2"/>
      <c r="M2519" s="2"/>
    </row>
    <row r="2520" spans="12:13" x14ac:dyDescent="0.2">
      <c r="L2520" s="2"/>
      <c r="M2520" s="2"/>
    </row>
    <row r="2521" spans="12:13" x14ac:dyDescent="0.2">
      <c r="L2521" s="2"/>
      <c r="M2521" s="2"/>
    </row>
    <row r="2522" spans="12:13" x14ac:dyDescent="0.2">
      <c r="L2522" s="2"/>
      <c r="M2522" s="2"/>
    </row>
    <row r="2523" spans="12:13" x14ac:dyDescent="0.2">
      <c r="L2523" s="2"/>
      <c r="M2523" s="2"/>
    </row>
    <row r="2524" spans="12:13" x14ac:dyDescent="0.2">
      <c r="L2524" s="2"/>
      <c r="M2524" s="2"/>
    </row>
    <row r="2525" spans="12:13" x14ac:dyDescent="0.2">
      <c r="L2525" s="2"/>
      <c r="M2525" s="2"/>
    </row>
    <row r="2526" spans="12:13" x14ac:dyDescent="0.2">
      <c r="L2526" s="2"/>
      <c r="M2526" s="2"/>
    </row>
    <row r="2527" spans="12:13" x14ac:dyDescent="0.2">
      <c r="L2527" s="2"/>
      <c r="M2527" s="2"/>
    </row>
    <row r="2528" spans="12:13" x14ac:dyDescent="0.2">
      <c r="L2528" s="2"/>
      <c r="M2528" s="2"/>
    </row>
    <row r="2529" spans="12:13" x14ac:dyDescent="0.2">
      <c r="L2529" s="2"/>
      <c r="M2529" s="2"/>
    </row>
    <row r="2530" spans="12:13" x14ac:dyDescent="0.2">
      <c r="L2530" s="2"/>
      <c r="M2530" s="2"/>
    </row>
    <row r="2531" spans="12:13" x14ac:dyDescent="0.2">
      <c r="L2531" s="2"/>
      <c r="M2531" s="2"/>
    </row>
    <row r="2532" spans="12:13" x14ac:dyDescent="0.2">
      <c r="L2532" s="2"/>
      <c r="M2532" s="2"/>
    </row>
    <row r="2533" spans="12:13" x14ac:dyDescent="0.2">
      <c r="L2533" s="2"/>
      <c r="M2533" s="2"/>
    </row>
    <row r="2534" spans="12:13" x14ac:dyDescent="0.2">
      <c r="L2534" s="2"/>
      <c r="M2534" s="2"/>
    </row>
    <row r="2535" spans="12:13" x14ac:dyDescent="0.2">
      <c r="L2535" s="2"/>
      <c r="M2535" s="2"/>
    </row>
    <row r="2536" spans="12:13" x14ac:dyDescent="0.2">
      <c r="L2536" s="2"/>
      <c r="M2536" s="2"/>
    </row>
    <row r="2537" spans="12:13" x14ac:dyDescent="0.2">
      <c r="L2537" s="2"/>
      <c r="M2537" s="2"/>
    </row>
    <row r="2538" spans="12:13" x14ac:dyDescent="0.2">
      <c r="L2538" s="2"/>
      <c r="M2538" s="2"/>
    </row>
    <row r="2539" spans="12:13" x14ac:dyDescent="0.2">
      <c r="L2539" s="2"/>
      <c r="M2539" s="2"/>
    </row>
    <row r="2540" spans="12:13" x14ac:dyDescent="0.2">
      <c r="L2540" s="2"/>
      <c r="M2540" s="2"/>
    </row>
    <row r="2541" spans="12:13" x14ac:dyDescent="0.2">
      <c r="L2541" s="2"/>
      <c r="M2541" s="2"/>
    </row>
    <row r="2542" spans="12:13" x14ac:dyDescent="0.2">
      <c r="L2542" s="2"/>
      <c r="M2542" s="2"/>
    </row>
    <row r="2543" spans="12:13" x14ac:dyDescent="0.2">
      <c r="L2543" s="2"/>
      <c r="M2543" s="2"/>
    </row>
    <row r="2544" spans="12:13" x14ac:dyDescent="0.2">
      <c r="L2544" s="2"/>
      <c r="M2544" s="2"/>
    </row>
    <row r="2545" spans="12:13" x14ac:dyDescent="0.2">
      <c r="L2545" s="2"/>
      <c r="M2545" s="2"/>
    </row>
    <row r="2546" spans="12:13" x14ac:dyDescent="0.2">
      <c r="L2546" s="2"/>
      <c r="M2546" s="2"/>
    </row>
    <row r="2547" spans="12:13" x14ac:dyDescent="0.2">
      <c r="L2547" s="2"/>
      <c r="M2547" s="2"/>
    </row>
    <row r="2548" spans="12:13" x14ac:dyDescent="0.2">
      <c r="L2548" s="2"/>
      <c r="M2548" s="2"/>
    </row>
    <row r="2549" spans="12:13" x14ac:dyDescent="0.2">
      <c r="L2549" s="2"/>
      <c r="M2549" s="2"/>
    </row>
    <row r="2550" spans="12:13" x14ac:dyDescent="0.2">
      <c r="L2550" s="2"/>
      <c r="M2550" s="2"/>
    </row>
    <row r="2551" spans="12:13" x14ac:dyDescent="0.2">
      <c r="L2551" s="2"/>
      <c r="M2551" s="2"/>
    </row>
    <row r="2552" spans="12:13" x14ac:dyDescent="0.2">
      <c r="L2552" s="2"/>
      <c r="M2552" s="2"/>
    </row>
    <row r="2553" spans="12:13" x14ac:dyDescent="0.2">
      <c r="L2553" s="2"/>
      <c r="M2553" s="2"/>
    </row>
    <row r="2554" spans="12:13" x14ac:dyDescent="0.2">
      <c r="L2554" s="2"/>
      <c r="M2554" s="2"/>
    </row>
    <row r="2555" spans="12:13" x14ac:dyDescent="0.2">
      <c r="L2555" s="2"/>
      <c r="M2555" s="2"/>
    </row>
    <row r="2556" spans="12:13" x14ac:dyDescent="0.2">
      <c r="L2556" s="2"/>
      <c r="M2556" s="2"/>
    </row>
    <row r="2557" spans="12:13" x14ac:dyDescent="0.2">
      <c r="L2557" s="2"/>
      <c r="M2557" s="2"/>
    </row>
    <row r="2558" spans="12:13" x14ac:dyDescent="0.2">
      <c r="L2558" s="2"/>
      <c r="M2558" s="2"/>
    </row>
    <row r="2559" spans="12:13" x14ac:dyDescent="0.2">
      <c r="L2559" s="2"/>
      <c r="M2559" s="2"/>
    </row>
    <row r="2560" spans="12:13" x14ac:dyDescent="0.2">
      <c r="L2560" s="2"/>
      <c r="M2560" s="2"/>
    </row>
    <row r="2561" spans="12:13" x14ac:dyDescent="0.2">
      <c r="L2561" s="2"/>
      <c r="M2561" s="2"/>
    </row>
    <row r="2562" spans="12:13" x14ac:dyDescent="0.2">
      <c r="L2562" s="2"/>
      <c r="M2562" s="2"/>
    </row>
    <row r="2563" spans="12:13" x14ac:dyDescent="0.2">
      <c r="L2563" s="2"/>
      <c r="M2563" s="2"/>
    </row>
    <row r="2564" spans="12:13" x14ac:dyDescent="0.2">
      <c r="L2564" s="2"/>
      <c r="M2564" s="2"/>
    </row>
    <row r="2565" spans="12:13" x14ac:dyDescent="0.2">
      <c r="L2565" s="2"/>
      <c r="M2565" s="2"/>
    </row>
    <row r="2566" spans="12:13" x14ac:dyDescent="0.2">
      <c r="L2566" s="2"/>
      <c r="M2566" s="2"/>
    </row>
    <row r="2567" spans="12:13" x14ac:dyDescent="0.2">
      <c r="L2567" s="2"/>
      <c r="M2567" s="2"/>
    </row>
    <row r="2568" spans="12:13" x14ac:dyDescent="0.2">
      <c r="L2568" s="2"/>
      <c r="M2568" s="2"/>
    </row>
    <row r="2569" spans="12:13" x14ac:dyDescent="0.2">
      <c r="L2569" s="2"/>
      <c r="M2569" s="2"/>
    </row>
    <row r="2570" spans="12:13" x14ac:dyDescent="0.2">
      <c r="L2570" s="2"/>
      <c r="M2570" s="2"/>
    </row>
    <row r="2571" spans="12:13" x14ac:dyDescent="0.2">
      <c r="L2571" s="2"/>
      <c r="M2571" s="2"/>
    </row>
    <row r="2572" spans="12:13" x14ac:dyDescent="0.2">
      <c r="L2572" s="2"/>
      <c r="M2572" s="2"/>
    </row>
    <row r="2573" spans="12:13" x14ac:dyDescent="0.2">
      <c r="L2573" s="2"/>
      <c r="M2573" s="2"/>
    </row>
    <row r="2574" spans="12:13" x14ac:dyDescent="0.2">
      <c r="L2574" s="2"/>
      <c r="M2574" s="2"/>
    </row>
    <row r="2575" spans="12:13" x14ac:dyDescent="0.2">
      <c r="L2575" s="2"/>
      <c r="M2575" s="2"/>
    </row>
    <row r="2576" spans="12:13" x14ac:dyDescent="0.2">
      <c r="L2576" s="2"/>
      <c r="M2576" s="2"/>
    </row>
    <row r="2577" spans="12:13" x14ac:dyDescent="0.2">
      <c r="L2577" s="2"/>
      <c r="M2577" s="2"/>
    </row>
    <row r="2578" spans="12:13" x14ac:dyDescent="0.2">
      <c r="L2578" s="2"/>
      <c r="M2578" s="2"/>
    </row>
    <row r="2579" spans="12:13" x14ac:dyDescent="0.2">
      <c r="L2579" s="2"/>
      <c r="M2579" s="2"/>
    </row>
    <row r="2580" spans="12:13" x14ac:dyDescent="0.2">
      <c r="L2580" s="2"/>
      <c r="M2580" s="2"/>
    </row>
    <row r="2581" spans="12:13" x14ac:dyDescent="0.2">
      <c r="L2581" s="2"/>
      <c r="M2581" s="2"/>
    </row>
    <row r="2582" spans="12:13" x14ac:dyDescent="0.2">
      <c r="L2582" s="2"/>
      <c r="M2582" s="2"/>
    </row>
    <row r="2583" spans="12:13" x14ac:dyDescent="0.2">
      <c r="L2583" s="2"/>
      <c r="M2583" s="2"/>
    </row>
    <row r="2584" spans="12:13" x14ac:dyDescent="0.2">
      <c r="L2584" s="2"/>
      <c r="M2584" s="2"/>
    </row>
    <row r="2585" spans="12:13" x14ac:dyDescent="0.2">
      <c r="L2585" s="2"/>
      <c r="M2585" s="2"/>
    </row>
    <row r="2586" spans="12:13" x14ac:dyDescent="0.2">
      <c r="L2586" s="2"/>
      <c r="M2586" s="2"/>
    </row>
    <row r="2587" spans="12:13" x14ac:dyDescent="0.2">
      <c r="L2587" s="2"/>
      <c r="M2587" s="2"/>
    </row>
    <row r="2588" spans="12:13" x14ac:dyDescent="0.2">
      <c r="L2588" s="2"/>
      <c r="M2588" s="2"/>
    </row>
    <row r="2589" spans="12:13" x14ac:dyDescent="0.2">
      <c r="L2589" s="2"/>
      <c r="M2589" s="2"/>
    </row>
    <row r="2590" spans="12:13" x14ac:dyDescent="0.2">
      <c r="L2590" s="2"/>
      <c r="M2590" s="2"/>
    </row>
    <row r="2591" spans="12:13" x14ac:dyDescent="0.2">
      <c r="L2591" s="2"/>
      <c r="M2591" s="2"/>
    </row>
    <row r="2592" spans="12:13" x14ac:dyDescent="0.2">
      <c r="L2592" s="2"/>
      <c r="M2592" s="2"/>
    </row>
    <row r="2593" spans="12:13" x14ac:dyDescent="0.2">
      <c r="L2593" s="2"/>
      <c r="M2593" s="2"/>
    </row>
    <row r="2594" spans="12:13" x14ac:dyDescent="0.2">
      <c r="L2594" s="2"/>
      <c r="M2594" s="2"/>
    </row>
    <row r="2595" spans="12:13" x14ac:dyDescent="0.2">
      <c r="L2595" s="2"/>
      <c r="M2595" s="2"/>
    </row>
    <row r="2596" spans="12:13" x14ac:dyDescent="0.2">
      <c r="L2596" s="2"/>
      <c r="M2596" s="2"/>
    </row>
    <row r="2597" spans="12:13" x14ac:dyDescent="0.2">
      <c r="L2597" s="2"/>
      <c r="M2597" s="2"/>
    </row>
    <row r="2598" spans="12:13" x14ac:dyDescent="0.2">
      <c r="L2598" s="2"/>
      <c r="M2598" s="2"/>
    </row>
    <row r="2599" spans="12:13" x14ac:dyDescent="0.2">
      <c r="L2599" s="2"/>
      <c r="M2599" s="2"/>
    </row>
    <row r="2600" spans="12:13" x14ac:dyDescent="0.2">
      <c r="L2600" s="2"/>
      <c r="M2600" s="2"/>
    </row>
    <row r="2601" spans="12:13" x14ac:dyDescent="0.2">
      <c r="L2601" s="2"/>
      <c r="M2601" s="2"/>
    </row>
    <row r="2602" spans="12:13" x14ac:dyDescent="0.2">
      <c r="L2602" s="2"/>
      <c r="M2602" s="2"/>
    </row>
    <row r="2603" spans="12:13" x14ac:dyDescent="0.2">
      <c r="L2603" s="2"/>
      <c r="M2603" s="2"/>
    </row>
    <row r="2604" spans="12:13" x14ac:dyDescent="0.2">
      <c r="L2604" s="2"/>
      <c r="M2604" s="2"/>
    </row>
    <row r="2605" spans="12:13" x14ac:dyDescent="0.2">
      <c r="L2605" s="2"/>
      <c r="M2605" s="2"/>
    </row>
    <row r="2606" spans="12:13" x14ac:dyDescent="0.2">
      <c r="L2606" s="2"/>
      <c r="M2606" s="2"/>
    </row>
    <row r="2607" spans="12:13" x14ac:dyDescent="0.2">
      <c r="L2607" s="2"/>
      <c r="M2607" s="2"/>
    </row>
    <row r="2608" spans="12:13" x14ac:dyDescent="0.2">
      <c r="L2608" s="2"/>
      <c r="M2608" s="2"/>
    </row>
    <row r="2609" spans="12:13" x14ac:dyDescent="0.2">
      <c r="L2609" s="2"/>
      <c r="M2609" s="2"/>
    </row>
    <row r="2610" spans="12:13" x14ac:dyDescent="0.2">
      <c r="L2610" s="2"/>
      <c r="M2610" s="2"/>
    </row>
    <row r="2611" spans="12:13" x14ac:dyDescent="0.2">
      <c r="L2611" s="2"/>
      <c r="M2611" s="2"/>
    </row>
    <row r="2612" spans="12:13" x14ac:dyDescent="0.2">
      <c r="L2612" s="2"/>
      <c r="M2612" s="2"/>
    </row>
    <row r="2613" spans="12:13" x14ac:dyDescent="0.2">
      <c r="L2613" s="2"/>
      <c r="M2613" s="2"/>
    </row>
    <row r="2614" spans="12:13" x14ac:dyDescent="0.2">
      <c r="L2614" s="2"/>
      <c r="M2614" s="2"/>
    </row>
    <row r="2615" spans="12:13" x14ac:dyDescent="0.2">
      <c r="L2615" s="2"/>
      <c r="M2615" s="2"/>
    </row>
    <row r="2616" spans="12:13" x14ac:dyDescent="0.2">
      <c r="L2616" s="2"/>
      <c r="M2616" s="2"/>
    </row>
    <row r="2617" spans="12:13" x14ac:dyDescent="0.2">
      <c r="L2617" s="2"/>
      <c r="M2617" s="2"/>
    </row>
    <row r="2618" spans="12:13" x14ac:dyDescent="0.2">
      <c r="L2618" s="2"/>
      <c r="M2618" s="2"/>
    </row>
    <row r="2619" spans="12:13" x14ac:dyDescent="0.2">
      <c r="L2619" s="2"/>
      <c r="M2619" s="2"/>
    </row>
    <row r="2620" spans="12:13" x14ac:dyDescent="0.2">
      <c r="L2620" s="2"/>
      <c r="M2620" s="2"/>
    </row>
    <row r="2621" spans="12:13" x14ac:dyDescent="0.2">
      <c r="L2621" s="2"/>
      <c r="M2621" s="2"/>
    </row>
    <row r="2622" spans="12:13" x14ac:dyDescent="0.2">
      <c r="L2622" s="2"/>
      <c r="M2622" s="2"/>
    </row>
    <row r="2623" spans="12:13" x14ac:dyDescent="0.2">
      <c r="L2623" s="2"/>
      <c r="M2623" s="2"/>
    </row>
    <row r="2624" spans="12:13" x14ac:dyDescent="0.2">
      <c r="L2624" s="2"/>
      <c r="M2624" s="2"/>
    </row>
    <row r="2625" spans="12:13" x14ac:dyDescent="0.2">
      <c r="L2625" s="2"/>
      <c r="M2625" s="2"/>
    </row>
    <row r="2626" spans="12:13" x14ac:dyDescent="0.2">
      <c r="L2626" s="2"/>
      <c r="M2626" s="2"/>
    </row>
    <row r="2627" spans="12:13" x14ac:dyDescent="0.2">
      <c r="L2627" s="2"/>
      <c r="M2627" s="2"/>
    </row>
    <row r="2628" spans="12:13" x14ac:dyDescent="0.2">
      <c r="L2628" s="2"/>
      <c r="M2628" s="2"/>
    </row>
    <row r="2629" spans="12:13" x14ac:dyDescent="0.2">
      <c r="L2629" s="2"/>
      <c r="M2629" s="2"/>
    </row>
    <row r="2630" spans="12:13" x14ac:dyDescent="0.2">
      <c r="L2630" s="2"/>
      <c r="M2630" s="2"/>
    </row>
    <row r="2631" spans="12:13" x14ac:dyDescent="0.2">
      <c r="L2631" s="2"/>
      <c r="M2631" s="2"/>
    </row>
    <row r="2632" spans="12:13" x14ac:dyDescent="0.2">
      <c r="L2632" s="2"/>
      <c r="M2632" s="2"/>
    </row>
    <row r="2633" spans="12:13" x14ac:dyDescent="0.2">
      <c r="L2633" s="2"/>
      <c r="M2633" s="2"/>
    </row>
    <row r="2634" spans="12:13" x14ac:dyDescent="0.2">
      <c r="L2634" s="2"/>
      <c r="M2634" s="2"/>
    </row>
    <row r="2635" spans="12:13" x14ac:dyDescent="0.2">
      <c r="L2635" s="2"/>
      <c r="M2635" s="2"/>
    </row>
    <row r="2636" spans="12:13" x14ac:dyDescent="0.2">
      <c r="L2636" s="2"/>
      <c r="M2636" s="2"/>
    </row>
    <row r="2637" spans="12:13" x14ac:dyDescent="0.2">
      <c r="L2637" s="2"/>
      <c r="M2637" s="2"/>
    </row>
    <row r="2638" spans="12:13" x14ac:dyDescent="0.2">
      <c r="L2638" s="2"/>
      <c r="M2638" s="2"/>
    </row>
    <row r="2639" spans="12:13" x14ac:dyDescent="0.2">
      <c r="L2639" s="2"/>
      <c r="M2639" s="2"/>
    </row>
    <row r="2640" spans="12:13" x14ac:dyDescent="0.2">
      <c r="L2640" s="2"/>
      <c r="M2640" s="2"/>
    </row>
    <row r="2641" spans="12:13" x14ac:dyDescent="0.2">
      <c r="L2641" s="2"/>
      <c r="M2641" s="2"/>
    </row>
    <row r="2642" spans="12:13" x14ac:dyDescent="0.2">
      <c r="L2642" s="2"/>
      <c r="M2642" s="2"/>
    </row>
    <row r="2643" spans="12:13" x14ac:dyDescent="0.2">
      <c r="L2643" s="2"/>
      <c r="M2643" s="2"/>
    </row>
    <row r="2644" spans="12:13" x14ac:dyDescent="0.2">
      <c r="L2644" s="2"/>
      <c r="M2644" s="2"/>
    </row>
    <row r="2645" spans="12:13" x14ac:dyDescent="0.2">
      <c r="L2645" s="2"/>
      <c r="M2645" s="2"/>
    </row>
    <row r="2646" spans="12:13" x14ac:dyDescent="0.2">
      <c r="L2646" s="2"/>
      <c r="M2646" s="2"/>
    </row>
    <row r="2647" spans="12:13" x14ac:dyDescent="0.2">
      <c r="L2647" s="2"/>
      <c r="M2647" s="2"/>
    </row>
    <row r="2648" spans="12:13" x14ac:dyDescent="0.2">
      <c r="L2648" s="2"/>
      <c r="M2648" s="2"/>
    </row>
    <row r="2649" spans="12:13" x14ac:dyDescent="0.2">
      <c r="L2649" s="2"/>
      <c r="M2649" s="2"/>
    </row>
    <row r="2650" spans="12:13" x14ac:dyDescent="0.2">
      <c r="L2650" s="2"/>
      <c r="M2650" s="2"/>
    </row>
    <row r="2651" spans="12:13" x14ac:dyDescent="0.2">
      <c r="L2651" s="2"/>
      <c r="M2651" s="2"/>
    </row>
    <row r="2652" spans="12:13" x14ac:dyDescent="0.2">
      <c r="L2652" s="2"/>
      <c r="M2652" s="2"/>
    </row>
    <row r="2653" spans="12:13" x14ac:dyDescent="0.2">
      <c r="L2653" s="2"/>
      <c r="M2653" s="2"/>
    </row>
    <row r="2654" spans="12:13" x14ac:dyDescent="0.2">
      <c r="L2654" s="2"/>
      <c r="M2654" s="2"/>
    </row>
    <row r="2655" spans="12:13" x14ac:dyDescent="0.2">
      <c r="L2655" s="2"/>
      <c r="M2655" s="2"/>
    </row>
    <row r="2656" spans="12:13" x14ac:dyDescent="0.2">
      <c r="L2656" s="2"/>
      <c r="M2656" s="2"/>
    </row>
    <row r="2657" spans="12:13" x14ac:dyDescent="0.2">
      <c r="L2657" s="2"/>
      <c r="M2657" s="2"/>
    </row>
    <row r="2658" spans="12:13" x14ac:dyDescent="0.2">
      <c r="L2658" s="2"/>
      <c r="M2658" s="2"/>
    </row>
    <row r="2659" spans="12:13" x14ac:dyDescent="0.2">
      <c r="L2659" s="2"/>
      <c r="M2659" s="2"/>
    </row>
    <row r="2660" spans="12:13" x14ac:dyDescent="0.2">
      <c r="L2660" s="2"/>
      <c r="M2660" s="2"/>
    </row>
    <row r="2661" spans="12:13" x14ac:dyDescent="0.2">
      <c r="L2661" s="2"/>
      <c r="M2661" s="2"/>
    </row>
    <row r="2662" spans="12:13" x14ac:dyDescent="0.2">
      <c r="L2662" s="2"/>
      <c r="M2662" s="2"/>
    </row>
    <row r="2663" spans="12:13" x14ac:dyDescent="0.2">
      <c r="L2663" s="2"/>
      <c r="M2663" s="2"/>
    </row>
    <row r="2664" spans="12:13" x14ac:dyDescent="0.2">
      <c r="L2664" s="2"/>
      <c r="M2664" s="2"/>
    </row>
    <row r="2665" spans="12:13" x14ac:dyDescent="0.2">
      <c r="L2665" s="2"/>
      <c r="M2665" s="2"/>
    </row>
    <row r="2666" spans="12:13" x14ac:dyDescent="0.2">
      <c r="L2666" s="2"/>
      <c r="M2666" s="2"/>
    </row>
    <row r="2667" spans="12:13" x14ac:dyDescent="0.2">
      <c r="L2667" s="2"/>
      <c r="M2667" s="2"/>
    </row>
    <row r="2668" spans="12:13" x14ac:dyDescent="0.2">
      <c r="L2668" s="2"/>
      <c r="M2668" s="2"/>
    </row>
    <row r="2669" spans="12:13" x14ac:dyDescent="0.2">
      <c r="L2669" s="2"/>
      <c r="M2669" s="2"/>
    </row>
    <row r="2670" spans="12:13" x14ac:dyDescent="0.2">
      <c r="L2670" s="2"/>
      <c r="M2670" s="2"/>
    </row>
    <row r="2671" spans="12:13" x14ac:dyDescent="0.2">
      <c r="L2671" s="2"/>
      <c r="M2671" s="2"/>
    </row>
    <row r="2672" spans="12:13" x14ac:dyDescent="0.2">
      <c r="L2672" s="2"/>
      <c r="M2672" s="2"/>
    </row>
    <row r="2673" spans="12:13" x14ac:dyDescent="0.2">
      <c r="L2673" s="2"/>
      <c r="M2673" s="2"/>
    </row>
    <row r="2674" spans="12:13" x14ac:dyDescent="0.2">
      <c r="L2674" s="2"/>
      <c r="M2674" s="2"/>
    </row>
    <row r="2675" spans="12:13" x14ac:dyDescent="0.2">
      <c r="L2675" s="2"/>
      <c r="M2675" s="2"/>
    </row>
    <row r="2676" spans="12:13" x14ac:dyDescent="0.2">
      <c r="L2676" s="2"/>
      <c r="M2676" s="2"/>
    </row>
    <row r="2677" spans="12:13" x14ac:dyDescent="0.2">
      <c r="L2677" s="2"/>
      <c r="M2677" s="2"/>
    </row>
    <row r="2678" spans="12:13" x14ac:dyDescent="0.2">
      <c r="L2678" s="2"/>
      <c r="M2678" s="2"/>
    </row>
    <row r="2679" spans="12:13" x14ac:dyDescent="0.2">
      <c r="L2679" s="2"/>
      <c r="M2679" s="2"/>
    </row>
    <row r="2680" spans="12:13" x14ac:dyDescent="0.2">
      <c r="L2680" s="2"/>
      <c r="M2680" s="2"/>
    </row>
    <row r="2681" spans="12:13" x14ac:dyDescent="0.2">
      <c r="L2681" s="2"/>
      <c r="M2681" s="2"/>
    </row>
    <row r="2682" spans="12:13" x14ac:dyDescent="0.2">
      <c r="L2682" s="2"/>
      <c r="M2682" s="2"/>
    </row>
    <row r="2683" spans="12:13" x14ac:dyDescent="0.2">
      <c r="L2683" s="2"/>
      <c r="M2683" s="2"/>
    </row>
    <row r="2684" spans="12:13" x14ac:dyDescent="0.2">
      <c r="L2684" s="2"/>
      <c r="M2684" s="2"/>
    </row>
    <row r="2685" spans="12:13" x14ac:dyDescent="0.2">
      <c r="L2685" s="2"/>
      <c r="M2685" s="2"/>
    </row>
    <row r="2686" spans="12:13" x14ac:dyDescent="0.2">
      <c r="L2686" s="2"/>
      <c r="M2686" s="2"/>
    </row>
    <row r="2687" spans="12:13" x14ac:dyDescent="0.2">
      <c r="L2687" s="2"/>
      <c r="M2687" s="2"/>
    </row>
    <row r="2688" spans="12:13" x14ac:dyDescent="0.2">
      <c r="L2688" s="2"/>
      <c r="M2688" s="2"/>
    </row>
    <row r="2689" spans="12:13" x14ac:dyDescent="0.2">
      <c r="L2689" s="2"/>
      <c r="M2689" s="2"/>
    </row>
    <row r="2690" spans="12:13" x14ac:dyDescent="0.2">
      <c r="L2690" s="2"/>
      <c r="M2690" s="2"/>
    </row>
    <row r="2691" spans="12:13" x14ac:dyDescent="0.2">
      <c r="L2691" s="2"/>
      <c r="M2691" s="2"/>
    </row>
    <row r="2692" spans="12:13" x14ac:dyDescent="0.2">
      <c r="L2692" s="2"/>
      <c r="M2692" s="2"/>
    </row>
    <row r="2693" spans="12:13" x14ac:dyDescent="0.2">
      <c r="L2693" s="2"/>
      <c r="M2693" s="2"/>
    </row>
    <row r="2694" spans="12:13" x14ac:dyDescent="0.2">
      <c r="L2694" s="2"/>
      <c r="M2694" s="2"/>
    </row>
    <row r="2695" spans="12:13" x14ac:dyDescent="0.2">
      <c r="L2695" s="2"/>
      <c r="M2695" s="2"/>
    </row>
    <row r="2696" spans="12:13" x14ac:dyDescent="0.2">
      <c r="L2696" s="2"/>
      <c r="M2696" s="2"/>
    </row>
    <row r="2697" spans="12:13" x14ac:dyDescent="0.2">
      <c r="L2697" s="2"/>
      <c r="M2697" s="2"/>
    </row>
    <row r="2698" spans="12:13" x14ac:dyDescent="0.2">
      <c r="L2698" s="2"/>
      <c r="M2698" s="2"/>
    </row>
    <row r="2699" spans="12:13" x14ac:dyDescent="0.2">
      <c r="L2699" s="2"/>
      <c r="M2699" s="2"/>
    </row>
    <row r="2700" spans="12:13" x14ac:dyDescent="0.2">
      <c r="L2700" s="2"/>
      <c r="M2700" s="2"/>
    </row>
    <row r="2701" spans="12:13" x14ac:dyDescent="0.2">
      <c r="L2701" s="2"/>
      <c r="M2701" s="2"/>
    </row>
    <row r="2702" spans="12:13" x14ac:dyDescent="0.2">
      <c r="L2702" s="2"/>
      <c r="M2702" s="2"/>
    </row>
    <row r="2703" spans="12:13" x14ac:dyDescent="0.2">
      <c r="L2703" s="2"/>
      <c r="M2703" s="2"/>
    </row>
    <row r="2704" spans="12:13" x14ac:dyDescent="0.2">
      <c r="L2704" s="2"/>
      <c r="M2704" s="2"/>
    </row>
    <row r="2705" spans="12:13" x14ac:dyDescent="0.2">
      <c r="L2705" s="2"/>
      <c r="M2705" s="2"/>
    </row>
    <row r="2706" spans="12:13" x14ac:dyDescent="0.2">
      <c r="L2706" s="2"/>
      <c r="M2706" s="2"/>
    </row>
    <row r="2707" spans="12:13" x14ac:dyDescent="0.2">
      <c r="L2707" s="2"/>
      <c r="M2707" s="2"/>
    </row>
    <row r="2708" spans="12:13" x14ac:dyDescent="0.2">
      <c r="L2708" s="2"/>
      <c r="M2708" s="2"/>
    </row>
    <row r="2709" spans="12:13" x14ac:dyDescent="0.2">
      <c r="L2709" s="2"/>
      <c r="M2709" s="2"/>
    </row>
    <row r="2710" spans="12:13" x14ac:dyDescent="0.2">
      <c r="L2710" s="2"/>
      <c r="M2710" s="2"/>
    </row>
    <row r="2711" spans="12:13" x14ac:dyDescent="0.2">
      <c r="L2711" s="2"/>
      <c r="M2711" s="2"/>
    </row>
    <row r="2712" spans="12:13" x14ac:dyDescent="0.2">
      <c r="L2712" s="2"/>
      <c r="M2712" s="2"/>
    </row>
    <row r="2713" spans="12:13" x14ac:dyDescent="0.2">
      <c r="L2713" s="2"/>
      <c r="M2713" s="2"/>
    </row>
    <row r="2714" spans="12:13" x14ac:dyDescent="0.2">
      <c r="L2714" s="2"/>
      <c r="M2714" s="2"/>
    </row>
    <row r="2715" spans="12:13" x14ac:dyDescent="0.2">
      <c r="L2715" s="2"/>
      <c r="M2715" s="2"/>
    </row>
    <row r="2716" spans="12:13" x14ac:dyDescent="0.2">
      <c r="L2716" s="2"/>
      <c r="M2716" s="2"/>
    </row>
    <row r="2717" spans="12:13" x14ac:dyDescent="0.2">
      <c r="L2717" s="2"/>
      <c r="M2717" s="2"/>
    </row>
    <row r="2718" spans="12:13" x14ac:dyDescent="0.2">
      <c r="L2718" s="2"/>
      <c r="M2718" s="2"/>
    </row>
    <row r="2719" spans="12:13" x14ac:dyDescent="0.2">
      <c r="L2719" s="2"/>
      <c r="M2719" s="2"/>
    </row>
    <row r="2720" spans="12:13" x14ac:dyDescent="0.2">
      <c r="L2720" s="2"/>
      <c r="M2720" s="2"/>
    </row>
    <row r="2721" spans="12:13" x14ac:dyDescent="0.2">
      <c r="L2721" s="2"/>
      <c r="M2721" s="2"/>
    </row>
    <row r="2722" spans="12:13" x14ac:dyDescent="0.2">
      <c r="L2722" s="2"/>
      <c r="M2722" s="2"/>
    </row>
    <row r="2723" spans="12:13" x14ac:dyDescent="0.2">
      <c r="L2723" s="2"/>
      <c r="M2723" s="2"/>
    </row>
    <row r="2724" spans="12:13" x14ac:dyDescent="0.2">
      <c r="L2724" s="2"/>
      <c r="M2724" s="2"/>
    </row>
    <row r="2725" spans="12:13" x14ac:dyDescent="0.2">
      <c r="L2725" s="2"/>
      <c r="M2725" s="2"/>
    </row>
    <row r="2726" spans="12:13" x14ac:dyDescent="0.2">
      <c r="L2726" s="2"/>
      <c r="M2726" s="2"/>
    </row>
    <row r="2727" spans="12:13" x14ac:dyDescent="0.2">
      <c r="L2727" s="2"/>
      <c r="M2727" s="2"/>
    </row>
    <row r="2728" spans="12:13" x14ac:dyDescent="0.2">
      <c r="L2728" s="2"/>
      <c r="M2728" s="2"/>
    </row>
    <row r="2729" spans="12:13" x14ac:dyDescent="0.2">
      <c r="L2729" s="2"/>
      <c r="M2729" s="2"/>
    </row>
    <row r="2730" spans="12:13" x14ac:dyDescent="0.2">
      <c r="L2730" s="2"/>
      <c r="M2730" s="2"/>
    </row>
    <row r="2731" spans="12:13" x14ac:dyDescent="0.2">
      <c r="L2731" s="2"/>
      <c r="M2731" s="2"/>
    </row>
    <row r="2732" spans="12:13" x14ac:dyDescent="0.2">
      <c r="L2732" s="2"/>
      <c r="M2732" s="2"/>
    </row>
    <row r="2733" spans="12:13" x14ac:dyDescent="0.2">
      <c r="L2733" s="2"/>
      <c r="M2733" s="2"/>
    </row>
    <row r="2734" spans="12:13" x14ac:dyDescent="0.2">
      <c r="L2734" s="2"/>
      <c r="M2734" s="2"/>
    </row>
    <row r="2735" spans="12:13" x14ac:dyDescent="0.2">
      <c r="L2735" s="2"/>
      <c r="M2735" s="2"/>
    </row>
    <row r="2736" spans="12:13" x14ac:dyDescent="0.2">
      <c r="L2736" s="2"/>
      <c r="M2736" s="2"/>
    </row>
    <row r="2737" spans="12:13" x14ac:dyDescent="0.2">
      <c r="L2737" s="2"/>
      <c r="M2737" s="2"/>
    </row>
    <row r="2738" spans="12:13" x14ac:dyDescent="0.2">
      <c r="L2738" s="2"/>
      <c r="M2738" s="2"/>
    </row>
    <row r="2739" spans="12:13" x14ac:dyDescent="0.2">
      <c r="L2739" s="2"/>
      <c r="M2739" s="2"/>
    </row>
    <row r="2740" spans="12:13" x14ac:dyDescent="0.2">
      <c r="L2740" s="2"/>
      <c r="M2740" s="2"/>
    </row>
    <row r="2741" spans="12:13" x14ac:dyDescent="0.2">
      <c r="L2741" s="2"/>
      <c r="M2741" s="2"/>
    </row>
    <row r="2742" spans="12:13" x14ac:dyDescent="0.2">
      <c r="L2742" s="2"/>
      <c r="M2742" s="2"/>
    </row>
    <row r="2743" spans="12:13" x14ac:dyDescent="0.2">
      <c r="L2743" s="2"/>
      <c r="M2743" s="2"/>
    </row>
    <row r="2744" spans="12:13" x14ac:dyDescent="0.2">
      <c r="L2744" s="2"/>
      <c r="M2744" s="2"/>
    </row>
    <row r="2745" spans="12:13" x14ac:dyDescent="0.2">
      <c r="L2745" s="2"/>
      <c r="M2745" s="2"/>
    </row>
    <row r="2746" spans="12:13" x14ac:dyDescent="0.2">
      <c r="L2746" s="2"/>
      <c r="M2746" s="2"/>
    </row>
    <row r="2747" spans="12:13" x14ac:dyDescent="0.2">
      <c r="L2747" s="2"/>
      <c r="M2747" s="2"/>
    </row>
    <row r="2748" spans="12:13" x14ac:dyDescent="0.2">
      <c r="L2748" s="2"/>
      <c r="M2748" s="2"/>
    </row>
    <row r="2749" spans="12:13" x14ac:dyDescent="0.2">
      <c r="L2749" s="2"/>
      <c r="M2749" s="2"/>
    </row>
    <row r="2750" spans="12:13" x14ac:dyDescent="0.2">
      <c r="L2750" s="2"/>
      <c r="M2750" s="2"/>
    </row>
    <row r="2751" spans="12:13" x14ac:dyDescent="0.2">
      <c r="L2751" s="2"/>
      <c r="M2751" s="2"/>
    </row>
    <row r="2752" spans="12:13" x14ac:dyDescent="0.2">
      <c r="L2752" s="2"/>
      <c r="M2752" s="2"/>
    </row>
    <row r="2753" spans="12:13" x14ac:dyDescent="0.2">
      <c r="L2753" s="2"/>
      <c r="M2753" s="2"/>
    </row>
    <row r="2754" spans="12:13" x14ac:dyDescent="0.2">
      <c r="L2754" s="2"/>
      <c r="M2754" s="2"/>
    </row>
    <row r="2755" spans="12:13" x14ac:dyDescent="0.2">
      <c r="L2755" s="2"/>
      <c r="M2755" s="2"/>
    </row>
    <row r="2756" spans="12:13" x14ac:dyDescent="0.2">
      <c r="L2756" s="2"/>
      <c r="M2756" s="2"/>
    </row>
    <row r="2757" spans="12:13" x14ac:dyDescent="0.2">
      <c r="L2757" s="2"/>
      <c r="M2757" s="2"/>
    </row>
    <row r="2758" spans="12:13" x14ac:dyDescent="0.2">
      <c r="L2758" s="2"/>
      <c r="M2758" s="2"/>
    </row>
    <row r="2759" spans="12:13" x14ac:dyDescent="0.2">
      <c r="L2759" s="2"/>
      <c r="M2759" s="2"/>
    </row>
    <row r="2760" spans="12:13" x14ac:dyDescent="0.2">
      <c r="L2760" s="2"/>
      <c r="M2760" s="2"/>
    </row>
    <row r="2761" spans="12:13" x14ac:dyDescent="0.2">
      <c r="L2761" s="2"/>
      <c r="M2761" s="2"/>
    </row>
    <row r="2762" spans="12:13" x14ac:dyDescent="0.2">
      <c r="L2762" s="2"/>
      <c r="M2762" s="2"/>
    </row>
    <row r="2763" spans="12:13" x14ac:dyDescent="0.2">
      <c r="L2763" s="2"/>
      <c r="M2763" s="2"/>
    </row>
    <row r="2764" spans="12:13" x14ac:dyDescent="0.2">
      <c r="L2764" s="2"/>
      <c r="M2764" s="2"/>
    </row>
    <row r="2765" spans="12:13" x14ac:dyDescent="0.2">
      <c r="L2765" s="2"/>
      <c r="M2765" s="2"/>
    </row>
    <row r="2766" spans="12:13" x14ac:dyDescent="0.2">
      <c r="L2766" s="2"/>
      <c r="M2766" s="2"/>
    </row>
    <row r="2767" spans="12:13" x14ac:dyDescent="0.2">
      <c r="L2767" s="2"/>
      <c r="M2767" s="2"/>
    </row>
    <row r="2768" spans="12:13" x14ac:dyDescent="0.2">
      <c r="L2768" s="2"/>
      <c r="M2768" s="2"/>
    </row>
    <row r="2769" spans="12:13" x14ac:dyDescent="0.2">
      <c r="L2769" s="2"/>
      <c r="M2769" s="2"/>
    </row>
    <row r="2770" spans="12:13" x14ac:dyDescent="0.2">
      <c r="L2770" s="2"/>
      <c r="M2770" s="2"/>
    </row>
    <row r="2771" spans="12:13" x14ac:dyDescent="0.2">
      <c r="L2771" s="2"/>
      <c r="M2771" s="2"/>
    </row>
    <row r="2772" spans="12:13" x14ac:dyDescent="0.2">
      <c r="L2772" s="2"/>
      <c r="M2772" s="2"/>
    </row>
    <row r="2773" spans="12:13" x14ac:dyDescent="0.2">
      <c r="L2773" s="2"/>
      <c r="M2773" s="2"/>
    </row>
    <row r="2774" spans="12:13" x14ac:dyDescent="0.2">
      <c r="L2774" s="2"/>
      <c r="M2774" s="2"/>
    </row>
    <row r="2775" spans="12:13" x14ac:dyDescent="0.2">
      <c r="L2775" s="2"/>
      <c r="M2775" s="2"/>
    </row>
    <row r="2776" spans="12:13" x14ac:dyDescent="0.2">
      <c r="L2776" s="2"/>
      <c r="M2776" s="2"/>
    </row>
    <row r="2777" spans="12:13" x14ac:dyDescent="0.2">
      <c r="L2777" s="2"/>
      <c r="M2777" s="2"/>
    </row>
    <row r="2778" spans="12:13" x14ac:dyDescent="0.2">
      <c r="L2778" s="2"/>
      <c r="M2778" s="2"/>
    </row>
    <row r="2779" spans="12:13" x14ac:dyDescent="0.2">
      <c r="L2779" s="2"/>
      <c r="M2779" s="2"/>
    </row>
    <row r="2780" spans="12:13" x14ac:dyDescent="0.2">
      <c r="L2780" s="2"/>
      <c r="M2780" s="2"/>
    </row>
    <row r="2781" spans="12:13" x14ac:dyDescent="0.2">
      <c r="L2781" s="2"/>
      <c r="M2781" s="2"/>
    </row>
    <row r="2782" spans="12:13" x14ac:dyDescent="0.2">
      <c r="L2782" s="2"/>
      <c r="M2782" s="2"/>
    </row>
    <row r="2783" spans="12:13" x14ac:dyDescent="0.2">
      <c r="L2783" s="2"/>
      <c r="M2783" s="2"/>
    </row>
    <row r="2784" spans="12:13" x14ac:dyDescent="0.2">
      <c r="L2784" s="2"/>
      <c r="M2784" s="2"/>
    </row>
    <row r="2785" spans="12:13" x14ac:dyDescent="0.2">
      <c r="L2785" s="2"/>
      <c r="M2785" s="2"/>
    </row>
    <row r="2786" spans="12:13" x14ac:dyDescent="0.2">
      <c r="L2786" s="2"/>
      <c r="M2786" s="2"/>
    </row>
    <row r="2787" spans="12:13" x14ac:dyDescent="0.2">
      <c r="L2787" s="2"/>
      <c r="M2787" s="2"/>
    </row>
    <row r="2788" spans="12:13" x14ac:dyDescent="0.2">
      <c r="L2788" s="2"/>
      <c r="M2788" s="2"/>
    </row>
    <row r="2789" spans="12:13" x14ac:dyDescent="0.2">
      <c r="L2789" s="2"/>
      <c r="M2789" s="2"/>
    </row>
    <row r="2790" spans="12:13" x14ac:dyDescent="0.2">
      <c r="L2790" s="2"/>
      <c r="M2790" s="2"/>
    </row>
    <row r="2791" spans="12:13" x14ac:dyDescent="0.2">
      <c r="L2791" s="2"/>
      <c r="M2791" s="2"/>
    </row>
    <row r="2792" spans="12:13" x14ac:dyDescent="0.2">
      <c r="L2792" s="2"/>
      <c r="M2792" s="2"/>
    </row>
    <row r="2793" spans="12:13" x14ac:dyDescent="0.2">
      <c r="L2793" s="2"/>
      <c r="M2793" s="2"/>
    </row>
    <row r="2794" spans="12:13" x14ac:dyDescent="0.2">
      <c r="L2794" s="2"/>
      <c r="M2794" s="2"/>
    </row>
    <row r="2795" spans="12:13" x14ac:dyDescent="0.2">
      <c r="L2795" s="2"/>
      <c r="M2795" s="2"/>
    </row>
    <row r="2796" spans="12:13" x14ac:dyDescent="0.2">
      <c r="L2796" s="2"/>
      <c r="M2796" s="2"/>
    </row>
    <row r="2797" spans="12:13" x14ac:dyDescent="0.2">
      <c r="L2797" s="2"/>
      <c r="M2797" s="2"/>
    </row>
    <row r="2798" spans="12:13" x14ac:dyDescent="0.2">
      <c r="L2798" s="2"/>
      <c r="M2798" s="2"/>
    </row>
    <row r="2799" spans="12:13" x14ac:dyDescent="0.2">
      <c r="L2799" s="2"/>
      <c r="M2799" s="2"/>
    </row>
    <row r="2800" spans="12:13" x14ac:dyDescent="0.2">
      <c r="L2800" s="2"/>
      <c r="M2800" s="2"/>
    </row>
    <row r="2801" spans="12:13" x14ac:dyDescent="0.2">
      <c r="L2801" s="2"/>
      <c r="M2801" s="2"/>
    </row>
    <row r="2802" spans="12:13" x14ac:dyDescent="0.2">
      <c r="L2802" s="2"/>
      <c r="M2802" s="2"/>
    </row>
    <row r="2803" spans="12:13" x14ac:dyDescent="0.2">
      <c r="L2803" s="2"/>
      <c r="M2803" s="2"/>
    </row>
    <row r="2804" spans="12:13" x14ac:dyDescent="0.2">
      <c r="L2804" s="2"/>
      <c r="M2804" s="2"/>
    </row>
    <row r="2805" spans="12:13" x14ac:dyDescent="0.2">
      <c r="L2805" s="2"/>
      <c r="M2805" s="2"/>
    </row>
    <row r="2806" spans="12:13" x14ac:dyDescent="0.2">
      <c r="L2806" s="2"/>
      <c r="M2806" s="2"/>
    </row>
    <row r="2807" spans="12:13" x14ac:dyDescent="0.2">
      <c r="L2807" s="2"/>
      <c r="M2807" s="2"/>
    </row>
    <row r="2808" spans="12:13" x14ac:dyDescent="0.2">
      <c r="L2808" s="2"/>
      <c r="M2808" s="2"/>
    </row>
    <row r="2809" spans="12:13" x14ac:dyDescent="0.2">
      <c r="L2809" s="2"/>
      <c r="M2809" s="2"/>
    </row>
    <row r="2810" spans="12:13" x14ac:dyDescent="0.2">
      <c r="L2810" s="2"/>
      <c r="M2810" s="2"/>
    </row>
    <row r="2811" spans="12:13" x14ac:dyDescent="0.2">
      <c r="L2811" s="2"/>
      <c r="M2811" s="2"/>
    </row>
    <row r="2812" spans="12:13" x14ac:dyDescent="0.2">
      <c r="L2812" s="2"/>
      <c r="M2812" s="2"/>
    </row>
    <row r="2813" spans="12:13" x14ac:dyDescent="0.2">
      <c r="L2813" s="2"/>
      <c r="M2813" s="2"/>
    </row>
    <row r="2814" spans="12:13" x14ac:dyDescent="0.2">
      <c r="L2814" s="2"/>
      <c r="M2814" s="2"/>
    </row>
    <row r="2815" spans="12:13" x14ac:dyDescent="0.2">
      <c r="L2815" s="2"/>
      <c r="M2815" s="2"/>
    </row>
    <row r="2816" spans="12:13" x14ac:dyDescent="0.2">
      <c r="L2816" s="2"/>
      <c r="M2816" s="2"/>
    </row>
    <row r="2817" spans="12:13" x14ac:dyDescent="0.2">
      <c r="L2817" s="2"/>
      <c r="M2817" s="2"/>
    </row>
    <row r="2818" spans="12:13" x14ac:dyDescent="0.2">
      <c r="L2818" s="2"/>
      <c r="M2818" s="2"/>
    </row>
    <row r="2819" spans="12:13" x14ac:dyDescent="0.2">
      <c r="L2819" s="2"/>
      <c r="M2819" s="2"/>
    </row>
    <row r="2820" spans="12:13" x14ac:dyDescent="0.2">
      <c r="L2820" s="2"/>
      <c r="M2820" s="2"/>
    </row>
    <row r="2821" spans="12:13" x14ac:dyDescent="0.2">
      <c r="L2821" s="2"/>
      <c r="M2821" s="2"/>
    </row>
    <row r="2822" spans="12:13" x14ac:dyDescent="0.2">
      <c r="L2822" s="2"/>
      <c r="M2822" s="2"/>
    </row>
    <row r="2823" spans="12:13" x14ac:dyDescent="0.2">
      <c r="L2823" s="2"/>
      <c r="M2823" s="2"/>
    </row>
    <row r="2824" spans="12:13" x14ac:dyDescent="0.2">
      <c r="L2824" s="2"/>
      <c r="M2824" s="2"/>
    </row>
    <row r="2825" spans="12:13" x14ac:dyDescent="0.2">
      <c r="L2825" s="2"/>
      <c r="M2825" s="2"/>
    </row>
    <row r="2826" spans="12:13" x14ac:dyDescent="0.2">
      <c r="L2826" s="2"/>
      <c r="M2826" s="2"/>
    </row>
    <row r="2827" spans="12:13" x14ac:dyDescent="0.2">
      <c r="L2827" s="2"/>
      <c r="M2827" s="2"/>
    </row>
    <row r="2828" spans="12:13" x14ac:dyDescent="0.2">
      <c r="L2828" s="2"/>
      <c r="M2828" s="2"/>
    </row>
    <row r="2829" spans="12:13" x14ac:dyDescent="0.2">
      <c r="L2829" s="2"/>
      <c r="M2829" s="2"/>
    </row>
    <row r="2830" spans="12:13" x14ac:dyDescent="0.2">
      <c r="L2830" s="2"/>
      <c r="M2830" s="2"/>
    </row>
    <row r="2831" spans="12:13" x14ac:dyDescent="0.2">
      <c r="L2831" s="2"/>
      <c r="M2831" s="2"/>
    </row>
    <row r="2832" spans="12:13" x14ac:dyDescent="0.2">
      <c r="L2832" s="2"/>
      <c r="M2832" s="2"/>
    </row>
    <row r="2833" spans="12:13" x14ac:dyDescent="0.2">
      <c r="L2833" s="2"/>
      <c r="M2833" s="2"/>
    </row>
    <row r="2834" spans="12:13" x14ac:dyDescent="0.2">
      <c r="L2834" s="2"/>
      <c r="M2834" s="2"/>
    </row>
    <row r="2835" spans="12:13" x14ac:dyDescent="0.2">
      <c r="L2835" s="2"/>
      <c r="M2835" s="2"/>
    </row>
    <row r="2836" spans="12:13" x14ac:dyDescent="0.2">
      <c r="L2836" s="2"/>
      <c r="M2836" s="2"/>
    </row>
    <row r="2837" spans="12:13" x14ac:dyDescent="0.2">
      <c r="L2837" s="2"/>
      <c r="M2837" s="2"/>
    </row>
    <row r="2838" spans="12:13" x14ac:dyDescent="0.2">
      <c r="L2838" s="2"/>
      <c r="M2838" s="2"/>
    </row>
    <row r="2839" spans="12:13" x14ac:dyDescent="0.2">
      <c r="L2839" s="2"/>
      <c r="M2839" s="2"/>
    </row>
    <row r="2840" spans="12:13" x14ac:dyDescent="0.2">
      <c r="L2840" s="2"/>
      <c r="M2840" s="2"/>
    </row>
    <row r="2841" spans="12:13" x14ac:dyDescent="0.2">
      <c r="L2841" s="2"/>
      <c r="M2841" s="2"/>
    </row>
    <row r="2842" spans="12:13" x14ac:dyDescent="0.2">
      <c r="L2842" s="2"/>
      <c r="M2842" s="2"/>
    </row>
    <row r="2843" spans="12:13" x14ac:dyDescent="0.2">
      <c r="L2843" s="2"/>
      <c r="M2843" s="2"/>
    </row>
    <row r="2844" spans="12:13" x14ac:dyDescent="0.2">
      <c r="L2844" s="2"/>
      <c r="M2844" s="2"/>
    </row>
    <row r="2845" spans="12:13" x14ac:dyDescent="0.2">
      <c r="L2845" s="2"/>
      <c r="M2845" s="2"/>
    </row>
    <row r="2846" spans="12:13" x14ac:dyDescent="0.2">
      <c r="L2846" s="2"/>
      <c r="M2846" s="2"/>
    </row>
    <row r="2847" spans="12:13" x14ac:dyDescent="0.2">
      <c r="L2847" s="2"/>
      <c r="M2847" s="2"/>
    </row>
    <row r="2848" spans="12:13" x14ac:dyDescent="0.2">
      <c r="L2848" s="2"/>
      <c r="M2848" s="2"/>
    </row>
    <row r="2849" spans="12:13" x14ac:dyDescent="0.2">
      <c r="L2849" s="2"/>
      <c r="M2849" s="2"/>
    </row>
    <row r="2850" spans="12:13" x14ac:dyDescent="0.2">
      <c r="L2850" s="2"/>
      <c r="M2850" s="2"/>
    </row>
    <row r="2851" spans="12:13" x14ac:dyDescent="0.2">
      <c r="L2851" s="2"/>
      <c r="M2851" s="2"/>
    </row>
    <row r="2852" spans="12:13" x14ac:dyDescent="0.2">
      <c r="L2852" s="2"/>
      <c r="M2852" s="2"/>
    </row>
    <row r="2853" spans="12:13" x14ac:dyDescent="0.2">
      <c r="L2853" s="2"/>
      <c r="M2853" s="2"/>
    </row>
    <row r="2854" spans="12:13" x14ac:dyDescent="0.2">
      <c r="L2854" s="2"/>
      <c r="M2854" s="2"/>
    </row>
    <row r="2855" spans="12:13" x14ac:dyDescent="0.2">
      <c r="L2855" s="2"/>
      <c r="M2855" s="2"/>
    </row>
    <row r="2856" spans="12:13" x14ac:dyDescent="0.2">
      <c r="L2856" s="2"/>
      <c r="M2856" s="2"/>
    </row>
    <row r="2857" spans="12:13" x14ac:dyDescent="0.2">
      <c r="L2857" s="2"/>
      <c r="M2857" s="2"/>
    </row>
    <row r="2858" spans="12:13" x14ac:dyDescent="0.2">
      <c r="L2858" s="2"/>
      <c r="M2858" s="2"/>
    </row>
    <row r="2859" spans="12:13" x14ac:dyDescent="0.2">
      <c r="L2859" s="2"/>
      <c r="M2859" s="2"/>
    </row>
    <row r="2860" spans="12:13" x14ac:dyDescent="0.2">
      <c r="L2860" s="2"/>
      <c r="M2860" s="2"/>
    </row>
    <row r="2861" spans="12:13" x14ac:dyDescent="0.2">
      <c r="L2861" s="2"/>
      <c r="M2861" s="2"/>
    </row>
    <row r="2862" spans="12:13" x14ac:dyDescent="0.2">
      <c r="L2862" s="2"/>
      <c r="M2862" s="2"/>
    </row>
    <row r="2863" spans="12:13" x14ac:dyDescent="0.2">
      <c r="L2863" s="2"/>
      <c r="M2863" s="2"/>
    </row>
    <row r="2864" spans="12:13" x14ac:dyDescent="0.2">
      <c r="L2864" s="2"/>
      <c r="M2864" s="2"/>
    </row>
    <row r="2865" spans="12:13" x14ac:dyDescent="0.2">
      <c r="L2865" s="2"/>
      <c r="M2865" s="2"/>
    </row>
    <row r="2866" spans="12:13" x14ac:dyDescent="0.2">
      <c r="L2866" s="2"/>
      <c r="M2866" s="2"/>
    </row>
    <row r="2867" spans="12:13" x14ac:dyDescent="0.2">
      <c r="L2867" s="2"/>
      <c r="M2867" s="2"/>
    </row>
    <row r="2868" spans="12:13" x14ac:dyDescent="0.2">
      <c r="L2868" s="2"/>
      <c r="M2868" s="2"/>
    </row>
    <row r="2869" spans="12:13" x14ac:dyDescent="0.2">
      <c r="L2869" s="2"/>
      <c r="M2869" s="2"/>
    </row>
    <row r="2870" spans="12:13" x14ac:dyDescent="0.2">
      <c r="L2870" s="2"/>
      <c r="M2870" s="2"/>
    </row>
    <row r="2871" spans="12:13" x14ac:dyDescent="0.2">
      <c r="L2871" s="2"/>
      <c r="M2871" s="2"/>
    </row>
    <row r="2872" spans="12:13" x14ac:dyDescent="0.2">
      <c r="L2872" s="2"/>
      <c r="M2872" s="2"/>
    </row>
    <row r="2873" spans="12:13" x14ac:dyDescent="0.2">
      <c r="L2873" s="2"/>
      <c r="M2873" s="2"/>
    </row>
    <row r="2874" spans="12:13" x14ac:dyDescent="0.2">
      <c r="L2874" s="2"/>
      <c r="M2874" s="2"/>
    </row>
    <row r="2875" spans="12:13" x14ac:dyDescent="0.2">
      <c r="L2875" s="2"/>
      <c r="M2875" s="2"/>
    </row>
    <row r="2876" spans="12:13" x14ac:dyDescent="0.2">
      <c r="L2876" s="2"/>
      <c r="M2876" s="2"/>
    </row>
    <row r="2877" spans="12:13" x14ac:dyDescent="0.2">
      <c r="L2877" s="2"/>
      <c r="M2877" s="2"/>
    </row>
    <row r="2878" spans="12:13" x14ac:dyDescent="0.2">
      <c r="L2878" s="2"/>
      <c r="M2878" s="2"/>
    </row>
    <row r="2879" spans="12:13" x14ac:dyDescent="0.2">
      <c r="L2879" s="2"/>
      <c r="M2879" s="2"/>
    </row>
    <row r="2880" spans="12:13" x14ac:dyDescent="0.2">
      <c r="L2880" s="2"/>
      <c r="M2880" s="2"/>
    </row>
    <row r="2881" spans="12:13" x14ac:dyDescent="0.2">
      <c r="L2881" s="2"/>
      <c r="M2881" s="2"/>
    </row>
    <row r="2882" spans="12:13" x14ac:dyDescent="0.2">
      <c r="L2882" s="2"/>
      <c r="M2882" s="2"/>
    </row>
    <row r="2883" spans="12:13" x14ac:dyDescent="0.2">
      <c r="L2883" s="2"/>
      <c r="M2883" s="2"/>
    </row>
    <row r="2884" spans="12:13" x14ac:dyDescent="0.2">
      <c r="L2884" s="2"/>
      <c r="M2884" s="2"/>
    </row>
    <row r="2885" spans="12:13" x14ac:dyDescent="0.2">
      <c r="L2885" s="2"/>
      <c r="M2885" s="2"/>
    </row>
    <row r="2886" spans="12:13" x14ac:dyDescent="0.2">
      <c r="L2886" s="2"/>
      <c r="M2886" s="2"/>
    </row>
    <row r="2887" spans="12:13" x14ac:dyDescent="0.2">
      <c r="L2887" s="2"/>
      <c r="M2887" s="2"/>
    </row>
    <row r="2888" spans="12:13" x14ac:dyDescent="0.2">
      <c r="L2888" s="2"/>
      <c r="M2888" s="2"/>
    </row>
    <row r="2889" spans="12:13" x14ac:dyDescent="0.2">
      <c r="L2889" s="2"/>
      <c r="M2889" s="2"/>
    </row>
    <row r="2890" spans="12:13" x14ac:dyDescent="0.2">
      <c r="L2890" s="2"/>
      <c r="M2890" s="2"/>
    </row>
    <row r="2891" spans="12:13" x14ac:dyDescent="0.2">
      <c r="L2891" s="2"/>
      <c r="M2891" s="2"/>
    </row>
    <row r="2892" spans="12:13" x14ac:dyDescent="0.2">
      <c r="L2892" s="2"/>
      <c r="M2892" s="2"/>
    </row>
    <row r="2893" spans="12:13" x14ac:dyDescent="0.2">
      <c r="L2893" s="2"/>
      <c r="M2893" s="2"/>
    </row>
    <row r="2894" spans="12:13" x14ac:dyDescent="0.2">
      <c r="L2894" s="2"/>
      <c r="M2894" s="2"/>
    </row>
    <row r="2895" spans="12:13" x14ac:dyDescent="0.2">
      <c r="L2895" s="2"/>
      <c r="M2895" s="2"/>
    </row>
    <row r="2896" spans="12:13" x14ac:dyDescent="0.2">
      <c r="L2896" s="2"/>
      <c r="M2896" s="2"/>
    </row>
    <row r="2897" spans="12:13" x14ac:dyDescent="0.2">
      <c r="L2897" s="2"/>
      <c r="M2897" s="2"/>
    </row>
    <row r="2898" spans="12:13" x14ac:dyDescent="0.2">
      <c r="L2898" s="2"/>
      <c r="M2898" s="2"/>
    </row>
    <row r="2899" spans="12:13" x14ac:dyDescent="0.2">
      <c r="L2899" s="2"/>
      <c r="M2899" s="2"/>
    </row>
    <row r="2900" spans="12:13" x14ac:dyDescent="0.2">
      <c r="L2900" s="2"/>
      <c r="M2900" s="2"/>
    </row>
    <row r="2901" spans="12:13" x14ac:dyDescent="0.2">
      <c r="L2901" s="2"/>
      <c r="M2901" s="2"/>
    </row>
    <row r="2902" spans="12:13" x14ac:dyDescent="0.2">
      <c r="L2902" s="2"/>
      <c r="M2902" s="2"/>
    </row>
    <row r="2903" spans="12:13" x14ac:dyDescent="0.2">
      <c r="L2903" s="2"/>
      <c r="M2903" s="2"/>
    </row>
    <row r="2904" spans="12:13" x14ac:dyDescent="0.2">
      <c r="L2904" s="2"/>
      <c r="M2904" s="2"/>
    </row>
    <row r="2905" spans="12:13" x14ac:dyDescent="0.2">
      <c r="L2905" s="2"/>
      <c r="M2905" s="2"/>
    </row>
    <row r="2906" spans="12:13" x14ac:dyDescent="0.2">
      <c r="L2906" s="2"/>
      <c r="M2906" s="2"/>
    </row>
    <row r="2907" spans="12:13" x14ac:dyDescent="0.2">
      <c r="L2907" s="2"/>
      <c r="M2907" s="2"/>
    </row>
    <row r="2908" spans="12:13" x14ac:dyDescent="0.2">
      <c r="L2908" s="2"/>
      <c r="M2908" s="2"/>
    </row>
    <row r="2909" spans="12:13" x14ac:dyDescent="0.2">
      <c r="L2909" s="2"/>
      <c r="M2909" s="2"/>
    </row>
    <row r="2910" spans="12:13" x14ac:dyDescent="0.2">
      <c r="L2910" s="2"/>
      <c r="M2910" s="2"/>
    </row>
    <row r="2911" spans="12:13" x14ac:dyDescent="0.2">
      <c r="L2911" s="2"/>
      <c r="M2911" s="2"/>
    </row>
    <row r="2912" spans="12:13" x14ac:dyDescent="0.2">
      <c r="L2912" s="2"/>
      <c r="M2912" s="2"/>
    </row>
    <row r="2913" spans="12:13" x14ac:dyDescent="0.2">
      <c r="L2913" s="2"/>
      <c r="M2913" s="2"/>
    </row>
    <row r="2914" spans="12:13" x14ac:dyDescent="0.2">
      <c r="L2914" s="2"/>
      <c r="M2914" s="2"/>
    </row>
    <row r="2915" spans="12:13" x14ac:dyDescent="0.2">
      <c r="L2915" s="2"/>
      <c r="M2915" s="2"/>
    </row>
    <row r="2916" spans="12:13" x14ac:dyDescent="0.2">
      <c r="L2916" s="2"/>
      <c r="M2916" s="2"/>
    </row>
    <row r="2917" spans="12:13" x14ac:dyDescent="0.2">
      <c r="L2917" s="2"/>
      <c r="M2917" s="2"/>
    </row>
    <row r="2918" spans="12:13" x14ac:dyDescent="0.2">
      <c r="L2918" s="2"/>
      <c r="M2918" s="2"/>
    </row>
    <row r="2919" spans="12:13" x14ac:dyDescent="0.2">
      <c r="L2919" s="2"/>
      <c r="M2919" s="2"/>
    </row>
    <row r="2920" spans="12:13" x14ac:dyDescent="0.2">
      <c r="L2920" s="2"/>
      <c r="M2920" s="2"/>
    </row>
    <row r="2921" spans="12:13" x14ac:dyDescent="0.2">
      <c r="L2921" s="2"/>
      <c r="M2921" s="2"/>
    </row>
    <row r="2922" spans="12:13" x14ac:dyDescent="0.2">
      <c r="L2922" s="2"/>
      <c r="M2922" s="2"/>
    </row>
    <row r="2923" spans="12:13" x14ac:dyDescent="0.2">
      <c r="L2923" s="2"/>
      <c r="M2923" s="2"/>
    </row>
    <row r="2924" spans="12:13" x14ac:dyDescent="0.2">
      <c r="L2924" s="2"/>
      <c r="M2924" s="2"/>
    </row>
    <row r="2925" spans="12:13" x14ac:dyDescent="0.2">
      <c r="L2925" s="2"/>
      <c r="M2925" s="2"/>
    </row>
    <row r="2926" spans="12:13" x14ac:dyDescent="0.2">
      <c r="L2926" s="2"/>
      <c r="M2926" s="2"/>
    </row>
    <row r="2927" spans="12:13" x14ac:dyDescent="0.2">
      <c r="L2927" s="2"/>
      <c r="M2927" s="2"/>
    </row>
    <row r="2928" spans="12:13" x14ac:dyDescent="0.2">
      <c r="L2928" s="2"/>
      <c r="M2928" s="2"/>
    </row>
    <row r="2929" spans="12:13" x14ac:dyDescent="0.2">
      <c r="L2929" s="2"/>
      <c r="M2929" s="2"/>
    </row>
    <row r="2930" spans="12:13" x14ac:dyDescent="0.2">
      <c r="L2930" s="2"/>
      <c r="M2930" s="2"/>
    </row>
    <row r="2931" spans="12:13" x14ac:dyDescent="0.2">
      <c r="L2931" s="2"/>
      <c r="M2931" s="2"/>
    </row>
    <row r="2932" spans="12:13" x14ac:dyDescent="0.2">
      <c r="L2932" s="2"/>
      <c r="M2932" s="2"/>
    </row>
    <row r="2933" spans="12:13" x14ac:dyDescent="0.2">
      <c r="L2933" s="2"/>
      <c r="M2933" s="2"/>
    </row>
    <row r="2934" spans="12:13" x14ac:dyDescent="0.2">
      <c r="L2934" s="2"/>
      <c r="M2934" s="2"/>
    </row>
    <row r="2935" spans="12:13" x14ac:dyDescent="0.2">
      <c r="L2935" s="2"/>
      <c r="M2935" s="2"/>
    </row>
    <row r="2936" spans="12:13" x14ac:dyDescent="0.2">
      <c r="L2936" s="2"/>
      <c r="M2936" s="2"/>
    </row>
    <row r="2937" spans="12:13" x14ac:dyDescent="0.2">
      <c r="L2937" s="2"/>
      <c r="M2937" s="2"/>
    </row>
    <row r="2938" spans="12:13" x14ac:dyDescent="0.2">
      <c r="L2938" s="2"/>
      <c r="M2938" s="2"/>
    </row>
    <row r="2939" spans="12:13" x14ac:dyDescent="0.2">
      <c r="L2939" s="2"/>
      <c r="M2939" s="2"/>
    </row>
    <row r="2940" spans="12:13" x14ac:dyDescent="0.2">
      <c r="L2940" s="2"/>
      <c r="M2940" s="2"/>
    </row>
    <row r="2941" spans="12:13" x14ac:dyDescent="0.2">
      <c r="L2941" s="2"/>
      <c r="M2941" s="2"/>
    </row>
    <row r="2942" spans="12:13" x14ac:dyDescent="0.2">
      <c r="L2942" s="2"/>
      <c r="M2942" s="2"/>
    </row>
    <row r="2943" spans="12:13" x14ac:dyDescent="0.2">
      <c r="L2943" s="2"/>
      <c r="M2943" s="2"/>
    </row>
    <row r="2944" spans="12:13" x14ac:dyDescent="0.2">
      <c r="L2944" s="2"/>
      <c r="M2944" s="2"/>
    </row>
    <row r="2945" spans="12:13" x14ac:dyDescent="0.2">
      <c r="L2945" s="2"/>
      <c r="M2945" s="2"/>
    </row>
    <row r="2946" spans="12:13" x14ac:dyDescent="0.2">
      <c r="L2946" s="2"/>
      <c r="M2946" s="2"/>
    </row>
    <row r="2947" spans="12:13" x14ac:dyDescent="0.2">
      <c r="L2947" s="2"/>
      <c r="M2947" s="2"/>
    </row>
    <row r="2948" spans="12:13" x14ac:dyDescent="0.2">
      <c r="L2948" s="2"/>
      <c r="M2948" s="2"/>
    </row>
    <row r="2949" spans="12:13" x14ac:dyDescent="0.2">
      <c r="L2949" s="2"/>
      <c r="M2949" s="2"/>
    </row>
    <row r="2950" spans="12:13" x14ac:dyDescent="0.2">
      <c r="L2950" s="2"/>
      <c r="M2950" s="2"/>
    </row>
    <row r="2951" spans="12:13" x14ac:dyDescent="0.2">
      <c r="L2951" s="2"/>
      <c r="M2951" s="2"/>
    </row>
    <row r="2952" spans="12:13" x14ac:dyDescent="0.2">
      <c r="L2952" s="2"/>
      <c r="M2952" s="2"/>
    </row>
    <row r="2953" spans="12:13" x14ac:dyDescent="0.2">
      <c r="L2953" s="2"/>
      <c r="M2953" s="2"/>
    </row>
    <row r="2954" spans="12:13" x14ac:dyDescent="0.2">
      <c r="L2954" s="2"/>
      <c r="M2954" s="2"/>
    </row>
    <row r="2955" spans="12:13" x14ac:dyDescent="0.2">
      <c r="L2955" s="2"/>
      <c r="M2955" s="2"/>
    </row>
    <row r="2956" spans="12:13" x14ac:dyDescent="0.2">
      <c r="L2956" s="2"/>
      <c r="M2956" s="2"/>
    </row>
    <row r="2957" spans="12:13" x14ac:dyDescent="0.2">
      <c r="L2957" s="2"/>
      <c r="M2957" s="2"/>
    </row>
    <row r="2958" spans="12:13" x14ac:dyDescent="0.2">
      <c r="L2958" s="2"/>
      <c r="M2958" s="2"/>
    </row>
    <row r="2959" spans="12:13" x14ac:dyDescent="0.2">
      <c r="L2959" s="2"/>
      <c r="M2959" s="2"/>
    </row>
    <row r="2960" spans="12:13" x14ac:dyDescent="0.2">
      <c r="L2960" s="2"/>
      <c r="M2960" s="2"/>
    </row>
    <row r="2961" spans="12:13" x14ac:dyDescent="0.2">
      <c r="L2961" s="2"/>
      <c r="M2961" s="2"/>
    </row>
    <row r="2962" spans="12:13" x14ac:dyDescent="0.2">
      <c r="L2962" s="2"/>
      <c r="M2962" s="2"/>
    </row>
    <row r="2963" spans="12:13" x14ac:dyDescent="0.2">
      <c r="L2963" s="2"/>
      <c r="M2963" s="2"/>
    </row>
    <row r="2964" spans="12:13" x14ac:dyDescent="0.2">
      <c r="L2964" s="2"/>
      <c r="M2964" s="2"/>
    </row>
    <row r="2965" spans="12:13" x14ac:dyDescent="0.2">
      <c r="L2965" s="2"/>
      <c r="M2965" s="2"/>
    </row>
    <row r="2966" spans="12:13" x14ac:dyDescent="0.2">
      <c r="L2966" s="2"/>
      <c r="M2966" s="2"/>
    </row>
    <row r="2967" spans="12:13" x14ac:dyDescent="0.2">
      <c r="L2967" s="2"/>
      <c r="M2967" s="2"/>
    </row>
    <row r="2968" spans="12:13" x14ac:dyDescent="0.2">
      <c r="L2968" s="2"/>
      <c r="M2968" s="2"/>
    </row>
    <row r="2969" spans="12:13" x14ac:dyDescent="0.2">
      <c r="L2969" s="2"/>
      <c r="M2969" s="2"/>
    </row>
    <row r="2970" spans="12:13" x14ac:dyDescent="0.2">
      <c r="L2970" s="2"/>
      <c r="M2970" s="2"/>
    </row>
    <row r="2971" spans="12:13" x14ac:dyDescent="0.2">
      <c r="L2971" s="2"/>
      <c r="M2971" s="2"/>
    </row>
    <row r="2972" spans="12:13" x14ac:dyDescent="0.2">
      <c r="L2972" s="2"/>
      <c r="M2972" s="2"/>
    </row>
    <row r="2973" spans="12:13" x14ac:dyDescent="0.2">
      <c r="L2973" s="2"/>
      <c r="M2973" s="2"/>
    </row>
    <row r="2974" spans="12:13" x14ac:dyDescent="0.2">
      <c r="L2974" s="2"/>
      <c r="M2974" s="2"/>
    </row>
    <row r="2975" spans="12:13" x14ac:dyDescent="0.2">
      <c r="L2975" s="2"/>
      <c r="M2975" s="2"/>
    </row>
    <row r="2976" spans="12:13" x14ac:dyDescent="0.2">
      <c r="L2976" s="2"/>
      <c r="M2976" s="2"/>
    </row>
    <row r="2977" spans="12:13" x14ac:dyDescent="0.2">
      <c r="L2977" s="2"/>
      <c r="M2977" s="2"/>
    </row>
    <row r="2978" spans="12:13" x14ac:dyDescent="0.2">
      <c r="L2978" s="2"/>
      <c r="M2978" s="2"/>
    </row>
    <row r="2979" spans="12:13" x14ac:dyDescent="0.2">
      <c r="L2979" s="2"/>
      <c r="M2979" s="2"/>
    </row>
    <row r="2980" spans="12:13" x14ac:dyDescent="0.2">
      <c r="L2980" s="2"/>
      <c r="M2980" s="2"/>
    </row>
    <row r="2981" spans="12:13" x14ac:dyDescent="0.2">
      <c r="L2981" s="2"/>
      <c r="M2981" s="2"/>
    </row>
    <row r="2982" spans="12:13" x14ac:dyDescent="0.2">
      <c r="L2982" s="2"/>
      <c r="M2982" s="2"/>
    </row>
    <row r="2983" spans="12:13" x14ac:dyDescent="0.2">
      <c r="L2983" s="2"/>
      <c r="M2983" s="2"/>
    </row>
    <row r="2984" spans="12:13" x14ac:dyDescent="0.2">
      <c r="L2984" s="2"/>
      <c r="M2984" s="2"/>
    </row>
    <row r="2985" spans="12:13" x14ac:dyDescent="0.2">
      <c r="L2985" s="2"/>
      <c r="M2985" s="2"/>
    </row>
    <row r="2986" spans="12:13" x14ac:dyDescent="0.2">
      <c r="L2986" s="2"/>
      <c r="M2986" s="2"/>
    </row>
    <row r="2987" spans="12:13" x14ac:dyDescent="0.2">
      <c r="L2987" s="2"/>
      <c r="M2987" s="2"/>
    </row>
    <row r="2988" spans="12:13" x14ac:dyDescent="0.2">
      <c r="L2988" s="2"/>
      <c r="M2988" s="2"/>
    </row>
    <row r="2989" spans="12:13" x14ac:dyDescent="0.2">
      <c r="L2989" s="2"/>
      <c r="M2989" s="2"/>
    </row>
    <row r="2990" spans="12:13" x14ac:dyDescent="0.2">
      <c r="L2990" s="2"/>
      <c r="M2990" s="2"/>
    </row>
    <row r="2991" spans="12:13" x14ac:dyDescent="0.2">
      <c r="L2991" s="2"/>
      <c r="M2991" s="2"/>
    </row>
    <row r="2992" spans="12:13" x14ac:dyDescent="0.2">
      <c r="L2992" s="2"/>
      <c r="M2992" s="2"/>
    </row>
    <row r="2993" spans="12:13" x14ac:dyDescent="0.2">
      <c r="L2993" s="2"/>
      <c r="M2993" s="2"/>
    </row>
    <row r="2994" spans="12:13" x14ac:dyDescent="0.2">
      <c r="L2994" s="2"/>
      <c r="M2994" s="2"/>
    </row>
    <row r="2995" spans="12:13" x14ac:dyDescent="0.2">
      <c r="L2995" s="2"/>
      <c r="M2995" s="2"/>
    </row>
    <row r="2996" spans="12:13" x14ac:dyDescent="0.2">
      <c r="L2996" s="2"/>
      <c r="M2996" s="2"/>
    </row>
    <row r="2997" spans="12:13" x14ac:dyDescent="0.2">
      <c r="L2997" s="2"/>
      <c r="M2997" s="2"/>
    </row>
    <row r="2998" spans="12:13" x14ac:dyDescent="0.2">
      <c r="L2998" s="2"/>
      <c r="M2998" s="2"/>
    </row>
    <row r="2999" spans="12:13" x14ac:dyDescent="0.2">
      <c r="L2999" s="2"/>
      <c r="M2999" s="2"/>
    </row>
    <row r="3000" spans="12:13" x14ac:dyDescent="0.2">
      <c r="L3000" s="2"/>
      <c r="M3000" s="2"/>
    </row>
    <row r="3001" spans="12:13" x14ac:dyDescent="0.2">
      <c r="L3001" s="2"/>
      <c r="M3001" s="2"/>
    </row>
    <row r="3002" spans="12:13" x14ac:dyDescent="0.2">
      <c r="L3002" s="2"/>
      <c r="M3002" s="2"/>
    </row>
    <row r="3003" spans="12:13" x14ac:dyDescent="0.2">
      <c r="L3003" s="2"/>
      <c r="M3003" s="2"/>
    </row>
    <row r="3004" spans="12:13" x14ac:dyDescent="0.2">
      <c r="L3004" s="2"/>
      <c r="M3004" s="2"/>
    </row>
    <row r="3005" spans="12:13" x14ac:dyDescent="0.2">
      <c r="L3005" s="2"/>
      <c r="M3005" s="2"/>
    </row>
    <row r="3006" spans="12:13" x14ac:dyDescent="0.2">
      <c r="L3006" s="2"/>
      <c r="M3006" s="2"/>
    </row>
    <row r="3007" spans="12:13" x14ac:dyDescent="0.2">
      <c r="L3007" s="2"/>
      <c r="M3007" s="2"/>
    </row>
    <row r="3008" spans="12:13" x14ac:dyDescent="0.2">
      <c r="L3008" s="2"/>
      <c r="M3008" s="2"/>
    </row>
    <row r="3009" spans="12:13" x14ac:dyDescent="0.2">
      <c r="L3009" s="2"/>
      <c r="M3009" s="2"/>
    </row>
    <row r="3010" spans="12:13" x14ac:dyDescent="0.2">
      <c r="L3010" s="2"/>
      <c r="M3010" s="2"/>
    </row>
    <row r="3011" spans="12:13" x14ac:dyDescent="0.2">
      <c r="L3011" s="2"/>
      <c r="M3011" s="2"/>
    </row>
    <row r="3012" spans="12:13" x14ac:dyDescent="0.2">
      <c r="L3012" s="2"/>
      <c r="M3012" s="2"/>
    </row>
    <row r="3013" spans="12:13" x14ac:dyDescent="0.2">
      <c r="L3013" s="2"/>
      <c r="M3013" s="2"/>
    </row>
    <row r="3014" spans="12:13" x14ac:dyDescent="0.2">
      <c r="L3014" s="2"/>
      <c r="M3014" s="2"/>
    </row>
    <row r="3015" spans="12:13" x14ac:dyDescent="0.2">
      <c r="L3015" s="2"/>
      <c r="M3015" s="2"/>
    </row>
    <row r="3016" spans="12:13" x14ac:dyDescent="0.2">
      <c r="L3016" s="2"/>
      <c r="M3016" s="2"/>
    </row>
    <row r="3017" spans="12:13" x14ac:dyDescent="0.2">
      <c r="L3017" s="2"/>
      <c r="M3017" s="2"/>
    </row>
    <row r="3018" spans="12:13" x14ac:dyDescent="0.2">
      <c r="L3018" s="2"/>
      <c r="M3018" s="2"/>
    </row>
    <row r="3019" spans="12:13" x14ac:dyDescent="0.2">
      <c r="L3019" s="2"/>
      <c r="M3019" s="2"/>
    </row>
    <row r="3020" spans="12:13" x14ac:dyDescent="0.2">
      <c r="L3020" s="2"/>
      <c r="M3020" s="2"/>
    </row>
    <row r="3021" spans="12:13" x14ac:dyDescent="0.2">
      <c r="L3021" s="2"/>
      <c r="M3021" s="2"/>
    </row>
    <row r="3022" spans="12:13" x14ac:dyDescent="0.2">
      <c r="L3022" s="2"/>
      <c r="M3022" s="2"/>
    </row>
    <row r="3023" spans="12:13" x14ac:dyDescent="0.2">
      <c r="L3023" s="2"/>
      <c r="M3023" s="2"/>
    </row>
    <row r="3024" spans="12:13" x14ac:dyDescent="0.2">
      <c r="L3024" s="2"/>
      <c r="M3024" s="2"/>
    </row>
    <row r="3025" spans="12:13" x14ac:dyDescent="0.2">
      <c r="L3025" s="2"/>
      <c r="M3025" s="2"/>
    </row>
    <row r="3026" spans="12:13" x14ac:dyDescent="0.2">
      <c r="L3026" s="2"/>
      <c r="M3026" s="2"/>
    </row>
    <row r="3027" spans="12:13" x14ac:dyDescent="0.2">
      <c r="L3027" s="2"/>
      <c r="M3027" s="2"/>
    </row>
    <row r="3028" spans="12:13" x14ac:dyDescent="0.2">
      <c r="L3028" s="2"/>
      <c r="M3028" s="2"/>
    </row>
    <row r="3029" spans="12:13" x14ac:dyDescent="0.2">
      <c r="L3029" s="2"/>
      <c r="M3029" s="2"/>
    </row>
    <row r="3030" spans="12:13" x14ac:dyDescent="0.2">
      <c r="L3030" s="2"/>
      <c r="M3030" s="2"/>
    </row>
    <row r="3031" spans="12:13" x14ac:dyDescent="0.2">
      <c r="L3031" s="2"/>
      <c r="M3031" s="2"/>
    </row>
    <row r="3032" spans="12:13" x14ac:dyDescent="0.2">
      <c r="L3032" s="2"/>
      <c r="M3032" s="2"/>
    </row>
    <row r="3033" spans="12:13" x14ac:dyDescent="0.2">
      <c r="L3033" s="2"/>
      <c r="M3033" s="2"/>
    </row>
    <row r="3034" spans="12:13" x14ac:dyDescent="0.2">
      <c r="L3034" s="2"/>
      <c r="M3034" s="2"/>
    </row>
    <row r="3035" spans="12:13" x14ac:dyDescent="0.2">
      <c r="L3035" s="2"/>
      <c r="M3035" s="2"/>
    </row>
    <row r="3036" spans="12:13" x14ac:dyDescent="0.2">
      <c r="L3036" s="2"/>
      <c r="M3036" s="2"/>
    </row>
    <row r="3037" spans="12:13" x14ac:dyDescent="0.2">
      <c r="L3037" s="2"/>
      <c r="M3037" s="2"/>
    </row>
    <row r="3038" spans="12:13" x14ac:dyDescent="0.2">
      <c r="L3038" s="2"/>
      <c r="M3038" s="2"/>
    </row>
    <row r="3039" spans="12:13" x14ac:dyDescent="0.2">
      <c r="L3039" s="2"/>
      <c r="M3039" s="2"/>
    </row>
    <row r="3040" spans="12:13" x14ac:dyDescent="0.2">
      <c r="L3040" s="2"/>
      <c r="M3040" s="2"/>
    </row>
    <row r="3041" spans="12:13" x14ac:dyDescent="0.2">
      <c r="L3041" s="2"/>
      <c r="M3041" s="2"/>
    </row>
    <row r="3042" spans="12:13" x14ac:dyDescent="0.2">
      <c r="L3042" s="2"/>
      <c r="M3042" s="2"/>
    </row>
    <row r="3043" spans="12:13" x14ac:dyDescent="0.2">
      <c r="L3043" s="2"/>
      <c r="M3043" s="2"/>
    </row>
    <row r="3044" spans="12:13" x14ac:dyDescent="0.2">
      <c r="L3044" s="2"/>
      <c r="M3044" s="2"/>
    </row>
    <row r="3045" spans="12:13" x14ac:dyDescent="0.2">
      <c r="L3045" s="2"/>
      <c r="M3045" s="2"/>
    </row>
    <row r="3046" spans="12:13" x14ac:dyDescent="0.2">
      <c r="L3046" s="2"/>
      <c r="M3046" s="2"/>
    </row>
    <row r="3047" spans="12:13" x14ac:dyDescent="0.2">
      <c r="L3047" s="2"/>
      <c r="M3047" s="2"/>
    </row>
    <row r="3048" spans="12:13" x14ac:dyDescent="0.2">
      <c r="L3048" s="2"/>
      <c r="M3048" s="2"/>
    </row>
    <row r="3049" spans="12:13" x14ac:dyDescent="0.2">
      <c r="L3049" s="2"/>
      <c r="M3049" s="2"/>
    </row>
    <row r="3050" spans="12:13" x14ac:dyDescent="0.2">
      <c r="L3050" s="2"/>
      <c r="M3050" s="2"/>
    </row>
    <row r="3051" spans="12:13" x14ac:dyDescent="0.2">
      <c r="L3051" s="2"/>
      <c r="M3051" s="2"/>
    </row>
    <row r="3052" spans="12:13" x14ac:dyDescent="0.2">
      <c r="L3052" s="2"/>
      <c r="M3052" s="2"/>
    </row>
    <row r="3053" spans="12:13" x14ac:dyDescent="0.2">
      <c r="L3053" s="2"/>
      <c r="M3053" s="2"/>
    </row>
    <row r="3054" spans="12:13" x14ac:dyDescent="0.2">
      <c r="L3054" s="2"/>
      <c r="M3054" s="2"/>
    </row>
    <row r="3055" spans="12:13" x14ac:dyDescent="0.2">
      <c r="L3055" s="2"/>
      <c r="M3055" s="2"/>
    </row>
    <row r="3056" spans="12:13" x14ac:dyDescent="0.2">
      <c r="L3056" s="2"/>
      <c r="M3056" s="2"/>
    </row>
    <row r="3057" spans="12:13" x14ac:dyDescent="0.2">
      <c r="L3057" s="2"/>
      <c r="M3057" s="2"/>
    </row>
    <row r="3058" spans="12:13" x14ac:dyDescent="0.2">
      <c r="L3058" s="2"/>
      <c r="M3058" s="2"/>
    </row>
    <row r="3059" spans="12:13" x14ac:dyDescent="0.2">
      <c r="L3059" s="2"/>
      <c r="M3059" s="2"/>
    </row>
    <row r="3060" spans="12:13" x14ac:dyDescent="0.2">
      <c r="L3060" s="2"/>
      <c r="M3060" s="2"/>
    </row>
    <row r="3061" spans="12:13" x14ac:dyDescent="0.2">
      <c r="L3061" s="2"/>
      <c r="M3061" s="2"/>
    </row>
    <row r="3062" spans="12:13" x14ac:dyDescent="0.2">
      <c r="L3062" s="2"/>
      <c r="M3062" s="2"/>
    </row>
    <row r="3063" spans="12:13" x14ac:dyDescent="0.2">
      <c r="L3063" s="2"/>
      <c r="M3063" s="2"/>
    </row>
    <row r="3064" spans="12:13" x14ac:dyDescent="0.2">
      <c r="L3064" s="2"/>
      <c r="M3064" s="2"/>
    </row>
    <row r="3065" spans="12:13" x14ac:dyDescent="0.2">
      <c r="L3065" s="2"/>
      <c r="M3065" s="2"/>
    </row>
    <row r="3066" spans="12:13" x14ac:dyDescent="0.2">
      <c r="L3066" s="2"/>
      <c r="M3066" s="2"/>
    </row>
    <row r="3067" spans="12:13" x14ac:dyDescent="0.2">
      <c r="L3067" s="2"/>
      <c r="M3067" s="2"/>
    </row>
    <row r="3068" spans="12:13" x14ac:dyDescent="0.2">
      <c r="L3068" s="2"/>
      <c r="M3068" s="2"/>
    </row>
    <row r="3069" spans="12:13" x14ac:dyDescent="0.2">
      <c r="L3069" s="2"/>
      <c r="M3069" s="2"/>
    </row>
    <row r="3070" spans="12:13" x14ac:dyDescent="0.2">
      <c r="L3070" s="2"/>
      <c r="M3070" s="2"/>
    </row>
    <row r="3071" spans="12:13" x14ac:dyDescent="0.2">
      <c r="L3071" s="2"/>
      <c r="M3071" s="2"/>
    </row>
    <row r="3072" spans="12:13" x14ac:dyDescent="0.2">
      <c r="L3072" s="2"/>
      <c r="M3072" s="2"/>
    </row>
    <row r="3073" spans="12:13" x14ac:dyDescent="0.2">
      <c r="L3073" s="2"/>
      <c r="M3073" s="2"/>
    </row>
    <row r="3074" spans="12:13" x14ac:dyDescent="0.2">
      <c r="L3074" s="2"/>
      <c r="M3074" s="2"/>
    </row>
    <row r="3075" spans="12:13" x14ac:dyDescent="0.2">
      <c r="L3075" s="2"/>
      <c r="M3075" s="2"/>
    </row>
    <row r="3076" spans="12:13" x14ac:dyDescent="0.2">
      <c r="L3076" s="2"/>
      <c r="M3076" s="2"/>
    </row>
    <row r="3077" spans="12:13" x14ac:dyDescent="0.2">
      <c r="L3077" s="2"/>
      <c r="M3077" s="2"/>
    </row>
    <row r="3078" spans="12:13" x14ac:dyDescent="0.2">
      <c r="L3078" s="2"/>
      <c r="M3078" s="2"/>
    </row>
    <row r="3079" spans="12:13" x14ac:dyDescent="0.2">
      <c r="L3079" s="2"/>
      <c r="M3079" s="2"/>
    </row>
    <row r="3080" spans="12:13" x14ac:dyDescent="0.2">
      <c r="L3080" s="2"/>
      <c r="M3080" s="2"/>
    </row>
    <row r="3081" spans="12:13" x14ac:dyDescent="0.2">
      <c r="L3081" s="2"/>
      <c r="M3081" s="2"/>
    </row>
    <row r="3082" spans="12:13" x14ac:dyDescent="0.2">
      <c r="L3082" s="2"/>
      <c r="M3082" s="2"/>
    </row>
    <row r="3083" spans="12:13" x14ac:dyDescent="0.2">
      <c r="L3083" s="2"/>
      <c r="M3083" s="2"/>
    </row>
    <row r="3084" spans="12:13" x14ac:dyDescent="0.2">
      <c r="L3084" s="2"/>
      <c r="M3084" s="2"/>
    </row>
    <row r="3085" spans="12:13" x14ac:dyDescent="0.2">
      <c r="L3085" s="2"/>
      <c r="M3085" s="2"/>
    </row>
    <row r="3086" spans="12:13" x14ac:dyDescent="0.2">
      <c r="L3086" s="2"/>
      <c r="M3086" s="2"/>
    </row>
    <row r="3087" spans="12:13" x14ac:dyDescent="0.2">
      <c r="L3087" s="2"/>
      <c r="M3087" s="2"/>
    </row>
    <row r="3088" spans="12:13" x14ac:dyDescent="0.2">
      <c r="L3088" s="2"/>
      <c r="M3088" s="2"/>
    </row>
    <row r="3089" spans="12:13" x14ac:dyDescent="0.2">
      <c r="L3089" s="2"/>
      <c r="M3089" s="2"/>
    </row>
    <row r="3090" spans="12:13" x14ac:dyDescent="0.2">
      <c r="L3090" s="2"/>
      <c r="M3090" s="2"/>
    </row>
    <row r="3091" spans="12:13" x14ac:dyDescent="0.2">
      <c r="L3091" s="2"/>
      <c r="M3091" s="2"/>
    </row>
    <row r="3092" spans="12:13" x14ac:dyDescent="0.2">
      <c r="L3092" s="2"/>
      <c r="M3092" s="2"/>
    </row>
    <row r="3093" spans="12:13" x14ac:dyDescent="0.2">
      <c r="L3093" s="2"/>
      <c r="M3093" s="2"/>
    </row>
    <row r="3094" spans="12:13" x14ac:dyDescent="0.2">
      <c r="L3094" s="2"/>
      <c r="M3094" s="2"/>
    </row>
    <row r="3095" spans="12:13" x14ac:dyDescent="0.2">
      <c r="L3095" s="2"/>
      <c r="M3095" s="2"/>
    </row>
    <row r="3096" spans="12:13" x14ac:dyDescent="0.2">
      <c r="L3096" s="2"/>
      <c r="M3096" s="2"/>
    </row>
    <row r="3097" spans="12:13" x14ac:dyDescent="0.2">
      <c r="L3097" s="2"/>
      <c r="M3097" s="2"/>
    </row>
    <row r="3098" spans="12:13" x14ac:dyDescent="0.2">
      <c r="L3098" s="2"/>
      <c r="M3098" s="2"/>
    </row>
    <row r="3099" spans="12:13" x14ac:dyDescent="0.2">
      <c r="L3099" s="2"/>
      <c r="M3099" s="2"/>
    </row>
    <row r="3100" spans="12:13" x14ac:dyDescent="0.2">
      <c r="L3100" s="2"/>
      <c r="M3100" s="2"/>
    </row>
    <row r="3101" spans="12:13" x14ac:dyDescent="0.2">
      <c r="L3101" s="2"/>
      <c r="M3101" s="2"/>
    </row>
    <row r="3102" spans="12:13" x14ac:dyDescent="0.2">
      <c r="L3102" s="2"/>
      <c r="M3102" s="2"/>
    </row>
    <row r="3103" spans="12:13" x14ac:dyDescent="0.2">
      <c r="L3103" s="2"/>
      <c r="M3103" s="2"/>
    </row>
    <row r="3104" spans="12:13" x14ac:dyDescent="0.2">
      <c r="L3104" s="2"/>
      <c r="M3104" s="2"/>
    </row>
    <row r="3105" spans="12:13" x14ac:dyDescent="0.2">
      <c r="L3105" s="2"/>
      <c r="M3105" s="2"/>
    </row>
    <row r="3106" spans="12:13" x14ac:dyDescent="0.2">
      <c r="L3106" s="2"/>
      <c r="M3106" s="2"/>
    </row>
    <row r="3107" spans="12:13" x14ac:dyDescent="0.2">
      <c r="L3107" s="2"/>
      <c r="M3107" s="2"/>
    </row>
    <row r="3108" spans="12:13" x14ac:dyDescent="0.2">
      <c r="L3108" s="2"/>
      <c r="M3108" s="2"/>
    </row>
    <row r="3109" spans="12:13" x14ac:dyDescent="0.2">
      <c r="L3109" s="2"/>
      <c r="M3109" s="2"/>
    </row>
    <row r="3110" spans="12:13" x14ac:dyDescent="0.2">
      <c r="L3110" s="2"/>
      <c r="M3110" s="2"/>
    </row>
    <row r="3111" spans="12:13" x14ac:dyDescent="0.2">
      <c r="L3111" s="2"/>
      <c r="M3111" s="2"/>
    </row>
    <row r="3112" spans="12:13" x14ac:dyDescent="0.2">
      <c r="L3112" s="2"/>
      <c r="M3112" s="2"/>
    </row>
    <row r="3113" spans="12:13" x14ac:dyDescent="0.2">
      <c r="L3113" s="2"/>
      <c r="M3113" s="2"/>
    </row>
    <row r="3114" spans="12:13" x14ac:dyDescent="0.2">
      <c r="L3114" s="2"/>
      <c r="M3114" s="2"/>
    </row>
    <row r="3115" spans="12:13" x14ac:dyDescent="0.2">
      <c r="L3115" s="2"/>
      <c r="M3115" s="2"/>
    </row>
    <row r="3116" spans="12:13" x14ac:dyDescent="0.2">
      <c r="L3116" s="2"/>
      <c r="M3116" s="2"/>
    </row>
    <row r="3117" spans="12:13" x14ac:dyDescent="0.2">
      <c r="L3117" s="2"/>
      <c r="M3117" s="2"/>
    </row>
    <row r="3118" spans="12:13" x14ac:dyDescent="0.2">
      <c r="L3118" s="2"/>
      <c r="M3118" s="2"/>
    </row>
    <row r="3119" spans="12:13" x14ac:dyDescent="0.2">
      <c r="L3119" s="2"/>
      <c r="M3119" s="2"/>
    </row>
    <row r="3120" spans="12:13" x14ac:dyDescent="0.2">
      <c r="L3120" s="2"/>
      <c r="M3120" s="2"/>
    </row>
    <row r="3121" spans="12:13" x14ac:dyDescent="0.2">
      <c r="L3121" s="2"/>
      <c r="M3121" s="2"/>
    </row>
    <row r="3122" spans="12:13" x14ac:dyDescent="0.2">
      <c r="L3122" s="2"/>
      <c r="M3122" s="2"/>
    </row>
    <row r="3123" spans="12:13" x14ac:dyDescent="0.2">
      <c r="L3123" s="2"/>
      <c r="M3123" s="2"/>
    </row>
    <row r="3124" spans="12:13" x14ac:dyDescent="0.2">
      <c r="L3124" s="2"/>
      <c r="M3124" s="2"/>
    </row>
    <row r="3125" spans="12:13" x14ac:dyDescent="0.2">
      <c r="L3125" s="2"/>
      <c r="M3125" s="2"/>
    </row>
    <row r="3126" spans="12:13" x14ac:dyDescent="0.2">
      <c r="L3126" s="2"/>
      <c r="M3126" s="2"/>
    </row>
    <row r="3127" spans="12:13" x14ac:dyDescent="0.2">
      <c r="L3127" s="2"/>
      <c r="M3127" s="2"/>
    </row>
    <row r="3128" spans="12:13" x14ac:dyDescent="0.2">
      <c r="L3128" s="2"/>
      <c r="M3128" s="2"/>
    </row>
    <row r="3129" spans="12:13" x14ac:dyDescent="0.2">
      <c r="L3129" s="2"/>
      <c r="M3129" s="2"/>
    </row>
    <row r="3130" spans="12:13" x14ac:dyDescent="0.2">
      <c r="L3130" s="2"/>
      <c r="M3130" s="2"/>
    </row>
    <row r="3131" spans="12:13" x14ac:dyDescent="0.2">
      <c r="L3131" s="2"/>
      <c r="M3131" s="2"/>
    </row>
    <row r="3132" spans="12:13" x14ac:dyDescent="0.2">
      <c r="L3132" s="2"/>
      <c r="M3132" s="2"/>
    </row>
    <row r="3133" spans="12:13" x14ac:dyDescent="0.2">
      <c r="L3133" s="2"/>
      <c r="M3133" s="2"/>
    </row>
    <row r="3134" spans="12:13" x14ac:dyDescent="0.2">
      <c r="L3134" s="2"/>
      <c r="M3134" s="2"/>
    </row>
    <row r="3135" spans="12:13" x14ac:dyDescent="0.2">
      <c r="L3135" s="2"/>
      <c r="M3135" s="2"/>
    </row>
    <row r="3136" spans="12:13" x14ac:dyDescent="0.2">
      <c r="L3136" s="2"/>
      <c r="M3136" s="2"/>
    </row>
    <row r="3137" spans="12:13" x14ac:dyDescent="0.2">
      <c r="L3137" s="2"/>
      <c r="M3137" s="2"/>
    </row>
    <row r="3138" spans="12:13" x14ac:dyDescent="0.2">
      <c r="L3138" s="2"/>
      <c r="M3138" s="2"/>
    </row>
    <row r="3139" spans="12:13" x14ac:dyDescent="0.2">
      <c r="L3139" s="2"/>
      <c r="M3139" s="2"/>
    </row>
    <row r="3140" spans="12:13" x14ac:dyDescent="0.2">
      <c r="L3140" s="2"/>
      <c r="M3140" s="2"/>
    </row>
    <row r="3141" spans="12:13" x14ac:dyDescent="0.2">
      <c r="L3141" s="2"/>
      <c r="M3141" s="2"/>
    </row>
    <row r="3142" spans="12:13" x14ac:dyDescent="0.2">
      <c r="L3142" s="2"/>
      <c r="M3142" s="2"/>
    </row>
    <row r="3143" spans="12:13" x14ac:dyDescent="0.2">
      <c r="L3143" s="2"/>
      <c r="M3143" s="2"/>
    </row>
    <row r="3144" spans="12:13" x14ac:dyDescent="0.2">
      <c r="L3144" s="2"/>
      <c r="M3144" s="2"/>
    </row>
    <row r="3145" spans="12:13" x14ac:dyDescent="0.2">
      <c r="L3145" s="2"/>
      <c r="M3145" s="2"/>
    </row>
    <row r="3146" spans="12:13" x14ac:dyDescent="0.2">
      <c r="L3146" s="2"/>
      <c r="M3146" s="2"/>
    </row>
    <row r="3147" spans="12:13" x14ac:dyDescent="0.2">
      <c r="L3147" s="2"/>
      <c r="M3147" s="2"/>
    </row>
    <row r="3148" spans="12:13" x14ac:dyDescent="0.2">
      <c r="L3148" s="2"/>
      <c r="M3148" s="2"/>
    </row>
    <row r="3149" spans="12:13" x14ac:dyDescent="0.2">
      <c r="L3149" s="2"/>
      <c r="M3149" s="2"/>
    </row>
    <row r="3150" spans="12:13" x14ac:dyDescent="0.2">
      <c r="L3150" s="2"/>
      <c r="M3150" s="2"/>
    </row>
    <row r="3151" spans="12:13" x14ac:dyDescent="0.2">
      <c r="L3151" s="2"/>
      <c r="M3151" s="2"/>
    </row>
    <row r="3152" spans="12:13" x14ac:dyDescent="0.2">
      <c r="L3152" s="2"/>
      <c r="M3152" s="2"/>
    </row>
    <row r="3153" spans="12:13" x14ac:dyDescent="0.2">
      <c r="L3153" s="2"/>
      <c r="M3153" s="2"/>
    </row>
    <row r="3154" spans="12:13" x14ac:dyDescent="0.2">
      <c r="L3154" s="2"/>
      <c r="M3154" s="2"/>
    </row>
    <row r="3155" spans="12:13" x14ac:dyDescent="0.2">
      <c r="L3155" s="2"/>
      <c r="M3155" s="2"/>
    </row>
    <row r="3156" spans="12:13" x14ac:dyDescent="0.2">
      <c r="L3156" s="2"/>
      <c r="M3156" s="2"/>
    </row>
    <row r="3157" spans="12:13" x14ac:dyDescent="0.2">
      <c r="L3157" s="2"/>
      <c r="M3157" s="2"/>
    </row>
    <row r="3158" spans="12:13" x14ac:dyDescent="0.2">
      <c r="L3158" s="2"/>
      <c r="M3158" s="2"/>
    </row>
    <row r="3159" spans="12:13" x14ac:dyDescent="0.2">
      <c r="L3159" s="2"/>
      <c r="M3159" s="2"/>
    </row>
    <row r="3160" spans="12:13" x14ac:dyDescent="0.2">
      <c r="L3160" s="2"/>
      <c r="M3160" s="2"/>
    </row>
    <row r="3161" spans="12:13" x14ac:dyDescent="0.2">
      <c r="L3161" s="2"/>
      <c r="M3161" s="2"/>
    </row>
    <row r="3162" spans="12:13" x14ac:dyDescent="0.2">
      <c r="L3162" s="2"/>
      <c r="M3162" s="2"/>
    </row>
    <row r="3163" spans="12:13" x14ac:dyDescent="0.2">
      <c r="L3163" s="2"/>
      <c r="M3163" s="2"/>
    </row>
    <row r="3164" spans="12:13" x14ac:dyDescent="0.2">
      <c r="L3164" s="2"/>
      <c r="M3164" s="2"/>
    </row>
    <row r="3165" spans="12:13" x14ac:dyDescent="0.2">
      <c r="L3165" s="2"/>
      <c r="M3165" s="2"/>
    </row>
    <row r="3166" spans="12:13" x14ac:dyDescent="0.2">
      <c r="L3166" s="2"/>
      <c r="M3166" s="2"/>
    </row>
    <row r="3167" spans="12:13" x14ac:dyDescent="0.2">
      <c r="L3167" s="2"/>
      <c r="M3167" s="2"/>
    </row>
    <row r="3168" spans="12:13" x14ac:dyDescent="0.2">
      <c r="L3168" s="2"/>
      <c r="M3168" s="2"/>
    </row>
    <row r="3169" spans="12:13" x14ac:dyDescent="0.2">
      <c r="L3169" s="2"/>
      <c r="M3169" s="2"/>
    </row>
    <row r="3170" spans="12:13" x14ac:dyDescent="0.2">
      <c r="L3170" s="2"/>
      <c r="M3170" s="2"/>
    </row>
    <row r="3171" spans="12:13" x14ac:dyDescent="0.2">
      <c r="L3171" s="2"/>
      <c r="M3171" s="2"/>
    </row>
    <row r="3172" spans="12:13" x14ac:dyDescent="0.2">
      <c r="L3172" s="2"/>
      <c r="M3172" s="2"/>
    </row>
    <row r="3173" spans="12:13" x14ac:dyDescent="0.2">
      <c r="L3173" s="2"/>
      <c r="M3173" s="2"/>
    </row>
    <row r="3174" spans="12:13" x14ac:dyDescent="0.2">
      <c r="L3174" s="2"/>
      <c r="M3174" s="2"/>
    </row>
    <row r="3175" spans="12:13" x14ac:dyDescent="0.2">
      <c r="L3175" s="2"/>
      <c r="M3175" s="2"/>
    </row>
    <row r="3176" spans="12:13" x14ac:dyDescent="0.2">
      <c r="L3176" s="2"/>
      <c r="M3176" s="2"/>
    </row>
    <row r="3177" spans="12:13" x14ac:dyDescent="0.2">
      <c r="L3177" s="2"/>
      <c r="M3177" s="2"/>
    </row>
    <row r="3178" spans="12:13" x14ac:dyDescent="0.2">
      <c r="L3178" s="2"/>
      <c r="M3178" s="2"/>
    </row>
    <row r="3179" spans="12:13" x14ac:dyDescent="0.2">
      <c r="L3179" s="2"/>
      <c r="M3179" s="2"/>
    </row>
    <row r="3180" spans="12:13" x14ac:dyDescent="0.2">
      <c r="L3180" s="2"/>
      <c r="M3180" s="2"/>
    </row>
    <row r="3181" spans="12:13" x14ac:dyDescent="0.2">
      <c r="L3181" s="2"/>
      <c r="M3181" s="2"/>
    </row>
    <row r="3182" spans="12:13" x14ac:dyDescent="0.2">
      <c r="L3182" s="2"/>
      <c r="M3182" s="2"/>
    </row>
    <row r="3183" spans="12:13" x14ac:dyDescent="0.2">
      <c r="L3183" s="2"/>
      <c r="M3183" s="2"/>
    </row>
    <row r="3184" spans="12:13" x14ac:dyDescent="0.2">
      <c r="L3184" s="2"/>
      <c r="M3184" s="2"/>
    </row>
    <row r="3185" spans="12:13" x14ac:dyDescent="0.2">
      <c r="L3185" s="2"/>
      <c r="M3185" s="2"/>
    </row>
    <row r="3186" spans="12:13" x14ac:dyDescent="0.2">
      <c r="L3186" s="2"/>
      <c r="M3186" s="2"/>
    </row>
    <row r="3187" spans="12:13" x14ac:dyDescent="0.2">
      <c r="L3187" s="2"/>
      <c r="M3187" s="2"/>
    </row>
    <row r="3188" spans="12:13" x14ac:dyDescent="0.2">
      <c r="L3188" s="2"/>
      <c r="M3188" s="2"/>
    </row>
    <row r="3189" spans="12:13" x14ac:dyDescent="0.2">
      <c r="L3189" s="2"/>
      <c r="M3189" s="2"/>
    </row>
    <row r="3190" spans="12:13" x14ac:dyDescent="0.2">
      <c r="L3190" s="2"/>
      <c r="M3190" s="2"/>
    </row>
    <row r="3191" spans="12:13" x14ac:dyDescent="0.2">
      <c r="L3191" s="2"/>
      <c r="M3191" s="2"/>
    </row>
    <row r="3192" spans="12:13" x14ac:dyDescent="0.2">
      <c r="L3192" s="2"/>
      <c r="M3192" s="2"/>
    </row>
    <row r="3193" spans="12:13" x14ac:dyDescent="0.2">
      <c r="L3193" s="2"/>
      <c r="M3193" s="2"/>
    </row>
    <row r="3194" spans="12:13" x14ac:dyDescent="0.2">
      <c r="L3194" s="2"/>
      <c r="M3194" s="2"/>
    </row>
    <row r="3195" spans="12:13" x14ac:dyDescent="0.2">
      <c r="L3195" s="2"/>
      <c r="M3195" s="2"/>
    </row>
    <row r="3196" spans="12:13" x14ac:dyDescent="0.2">
      <c r="L3196" s="2"/>
      <c r="M3196" s="2"/>
    </row>
    <row r="3197" spans="12:13" x14ac:dyDescent="0.2">
      <c r="L3197" s="2"/>
      <c r="M3197" s="2"/>
    </row>
    <row r="3198" spans="12:13" x14ac:dyDescent="0.2">
      <c r="L3198" s="2"/>
      <c r="M3198" s="2"/>
    </row>
    <row r="3199" spans="12:13" x14ac:dyDescent="0.2">
      <c r="L3199" s="2"/>
      <c r="M3199" s="2"/>
    </row>
    <row r="3200" spans="12:13" x14ac:dyDescent="0.2">
      <c r="L3200" s="2"/>
      <c r="M3200" s="2"/>
    </row>
    <row r="3201" spans="12:13" x14ac:dyDescent="0.2">
      <c r="L3201" s="2"/>
      <c r="M3201" s="2"/>
    </row>
    <row r="3202" spans="12:13" x14ac:dyDescent="0.2">
      <c r="L3202" s="2"/>
      <c r="M3202" s="2"/>
    </row>
    <row r="3203" spans="12:13" x14ac:dyDescent="0.2">
      <c r="L3203" s="2"/>
      <c r="M3203" s="2"/>
    </row>
    <row r="3204" spans="12:13" x14ac:dyDescent="0.2">
      <c r="L3204" s="2"/>
      <c r="M3204" s="2"/>
    </row>
    <row r="3205" spans="12:13" x14ac:dyDescent="0.2">
      <c r="L3205" s="2"/>
      <c r="M3205" s="2"/>
    </row>
    <row r="3206" spans="12:13" x14ac:dyDescent="0.2">
      <c r="L3206" s="2"/>
      <c r="M3206" s="2"/>
    </row>
    <row r="3207" spans="12:13" x14ac:dyDescent="0.2">
      <c r="L3207" s="2"/>
      <c r="M3207" s="2"/>
    </row>
    <row r="3208" spans="12:13" x14ac:dyDescent="0.2">
      <c r="L3208" s="2"/>
      <c r="M3208" s="2"/>
    </row>
    <row r="3209" spans="12:13" x14ac:dyDescent="0.2">
      <c r="L3209" s="2"/>
      <c r="M3209" s="2"/>
    </row>
    <row r="3210" spans="12:13" x14ac:dyDescent="0.2">
      <c r="L3210" s="2"/>
      <c r="M3210" s="2"/>
    </row>
    <row r="3211" spans="12:13" x14ac:dyDescent="0.2">
      <c r="L3211" s="2"/>
      <c r="M3211" s="2"/>
    </row>
    <row r="3212" spans="12:13" x14ac:dyDescent="0.2">
      <c r="L3212" s="2"/>
      <c r="M3212" s="2"/>
    </row>
    <row r="3213" spans="12:13" x14ac:dyDescent="0.2">
      <c r="L3213" s="2"/>
      <c r="M3213" s="2"/>
    </row>
    <row r="3214" spans="12:13" x14ac:dyDescent="0.2">
      <c r="L3214" s="2"/>
      <c r="M3214" s="2"/>
    </row>
    <row r="3215" spans="12:13" x14ac:dyDescent="0.2">
      <c r="L3215" s="2"/>
      <c r="M3215" s="2"/>
    </row>
    <row r="3216" spans="12:13" x14ac:dyDescent="0.2">
      <c r="L3216" s="2"/>
      <c r="M3216" s="2"/>
    </row>
    <row r="3217" spans="12:13" x14ac:dyDescent="0.2">
      <c r="L3217" s="2"/>
      <c r="M3217" s="2"/>
    </row>
    <row r="3218" spans="12:13" x14ac:dyDescent="0.2">
      <c r="L3218" s="2"/>
      <c r="M3218" s="2"/>
    </row>
    <row r="3219" spans="12:13" x14ac:dyDescent="0.2">
      <c r="L3219" s="2"/>
      <c r="M3219" s="2"/>
    </row>
    <row r="3220" spans="12:13" x14ac:dyDescent="0.2">
      <c r="L3220" s="2"/>
      <c r="M3220" s="2"/>
    </row>
    <row r="3221" spans="12:13" x14ac:dyDescent="0.2">
      <c r="L3221" s="2"/>
      <c r="M3221" s="2"/>
    </row>
    <row r="3222" spans="12:13" x14ac:dyDescent="0.2">
      <c r="L3222" s="2"/>
      <c r="M3222" s="2"/>
    </row>
    <row r="3223" spans="12:13" x14ac:dyDescent="0.2">
      <c r="L3223" s="2"/>
      <c r="M3223" s="2"/>
    </row>
    <row r="3224" spans="12:13" x14ac:dyDescent="0.2">
      <c r="L3224" s="2"/>
      <c r="M3224" s="2"/>
    </row>
    <row r="3225" spans="12:13" x14ac:dyDescent="0.2">
      <c r="L3225" s="2"/>
      <c r="M3225" s="2"/>
    </row>
    <row r="3226" spans="12:13" x14ac:dyDescent="0.2">
      <c r="L3226" s="2"/>
      <c r="M3226" s="2"/>
    </row>
    <row r="3227" spans="12:13" x14ac:dyDescent="0.2">
      <c r="L3227" s="2"/>
      <c r="M3227" s="2"/>
    </row>
    <row r="3228" spans="12:13" x14ac:dyDescent="0.2">
      <c r="L3228" s="2"/>
      <c r="M3228" s="2"/>
    </row>
    <row r="3229" spans="12:13" x14ac:dyDescent="0.2">
      <c r="L3229" s="2"/>
      <c r="M3229" s="2"/>
    </row>
    <row r="3230" spans="12:13" x14ac:dyDescent="0.2">
      <c r="L3230" s="2"/>
      <c r="M3230" s="2"/>
    </row>
    <row r="3231" spans="12:13" x14ac:dyDescent="0.2">
      <c r="L3231" s="2"/>
      <c r="M3231" s="2"/>
    </row>
    <row r="3232" spans="12:13" x14ac:dyDescent="0.2">
      <c r="L3232" s="2"/>
      <c r="M3232" s="2"/>
    </row>
    <row r="3233" spans="12:13" x14ac:dyDescent="0.2">
      <c r="L3233" s="2"/>
      <c r="M3233" s="2"/>
    </row>
    <row r="3234" spans="12:13" x14ac:dyDescent="0.2">
      <c r="L3234" s="2"/>
      <c r="M3234" s="2"/>
    </row>
    <row r="3235" spans="12:13" x14ac:dyDescent="0.2">
      <c r="L3235" s="2"/>
      <c r="M3235" s="2"/>
    </row>
    <row r="3236" spans="12:13" x14ac:dyDescent="0.2">
      <c r="L3236" s="2"/>
      <c r="M3236" s="2"/>
    </row>
    <row r="3237" spans="12:13" x14ac:dyDescent="0.2">
      <c r="L3237" s="2"/>
      <c r="M3237" s="2"/>
    </row>
    <row r="3238" spans="12:13" x14ac:dyDescent="0.2">
      <c r="L3238" s="2"/>
      <c r="M3238" s="2"/>
    </row>
    <row r="3239" spans="12:13" x14ac:dyDescent="0.2">
      <c r="L3239" s="2"/>
      <c r="M3239" s="2"/>
    </row>
    <row r="3240" spans="12:13" x14ac:dyDescent="0.2">
      <c r="L3240" s="2"/>
      <c r="M3240" s="2"/>
    </row>
    <row r="3241" spans="12:13" x14ac:dyDescent="0.2">
      <c r="L3241" s="2"/>
      <c r="M3241" s="2"/>
    </row>
    <row r="3242" spans="12:13" x14ac:dyDescent="0.2">
      <c r="L3242" s="2"/>
      <c r="M3242" s="2"/>
    </row>
    <row r="3243" spans="12:13" x14ac:dyDescent="0.2">
      <c r="L3243" s="2"/>
      <c r="M3243" s="2"/>
    </row>
    <row r="3244" spans="12:13" x14ac:dyDescent="0.2">
      <c r="L3244" s="2"/>
      <c r="M3244" s="2"/>
    </row>
    <row r="3245" spans="12:13" x14ac:dyDescent="0.2">
      <c r="L3245" s="2"/>
      <c r="M3245" s="2"/>
    </row>
    <row r="3246" spans="12:13" x14ac:dyDescent="0.2">
      <c r="L3246" s="2"/>
      <c r="M3246" s="2"/>
    </row>
    <row r="3247" spans="12:13" x14ac:dyDescent="0.2">
      <c r="L3247" s="2"/>
      <c r="M3247" s="2"/>
    </row>
    <row r="3248" spans="12:13" x14ac:dyDescent="0.2">
      <c r="L3248" s="2"/>
      <c r="M3248" s="2"/>
    </row>
    <row r="3249" spans="12:13" x14ac:dyDescent="0.2">
      <c r="L3249" s="2"/>
      <c r="M3249" s="2"/>
    </row>
    <row r="3250" spans="12:13" x14ac:dyDescent="0.2">
      <c r="L3250" s="2"/>
      <c r="M3250" s="2"/>
    </row>
    <row r="3251" spans="12:13" x14ac:dyDescent="0.2">
      <c r="L3251" s="2"/>
      <c r="M3251" s="2"/>
    </row>
    <row r="3252" spans="12:13" x14ac:dyDescent="0.2">
      <c r="L3252" s="2"/>
      <c r="M3252" s="2"/>
    </row>
    <row r="3253" spans="12:13" x14ac:dyDescent="0.2">
      <c r="L3253" s="2"/>
      <c r="M3253" s="2"/>
    </row>
    <row r="3254" spans="12:13" x14ac:dyDescent="0.2">
      <c r="L3254" s="2"/>
      <c r="M3254" s="2"/>
    </row>
    <row r="3255" spans="12:13" x14ac:dyDescent="0.2">
      <c r="L3255" s="2"/>
      <c r="M3255" s="2"/>
    </row>
    <row r="3256" spans="12:13" x14ac:dyDescent="0.2">
      <c r="L3256" s="2"/>
      <c r="M3256" s="2"/>
    </row>
    <row r="3257" spans="12:13" x14ac:dyDescent="0.2">
      <c r="L3257" s="2"/>
      <c r="M3257" s="2"/>
    </row>
    <row r="3258" spans="12:13" x14ac:dyDescent="0.2">
      <c r="L3258" s="2"/>
      <c r="M3258" s="2"/>
    </row>
    <row r="3259" spans="12:13" x14ac:dyDescent="0.2">
      <c r="L3259" s="2"/>
      <c r="M3259" s="2"/>
    </row>
    <row r="3260" spans="12:13" x14ac:dyDescent="0.2">
      <c r="L3260" s="2"/>
      <c r="M3260" s="2"/>
    </row>
    <row r="3261" spans="12:13" x14ac:dyDescent="0.2">
      <c r="L3261" s="2"/>
      <c r="M3261" s="2"/>
    </row>
    <row r="3262" spans="12:13" x14ac:dyDescent="0.2">
      <c r="L3262" s="2"/>
      <c r="M3262" s="2"/>
    </row>
    <row r="3263" spans="12:13" x14ac:dyDescent="0.2">
      <c r="L3263" s="2"/>
      <c r="M3263" s="2"/>
    </row>
    <row r="3264" spans="12:13" x14ac:dyDescent="0.2">
      <c r="L3264" s="2"/>
      <c r="M3264" s="2"/>
    </row>
    <row r="3265" spans="12:13" x14ac:dyDescent="0.2">
      <c r="L3265" s="2"/>
      <c r="M3265" s="2"/>
    </row>
    <row r="3266" spans="12:13" x14ac:dyDescent="0.2">
      <c r="L3266" s="2"/>
      <c r="M3266" s="2"/>
    </row>
    <row r="3267" spans="12:13" x14ac:dyDescent="0.2">
      <c r="L3267" s="2"/>
      <c r="M3267" s="2"/>
    </row>
    <row r="3268" spans="12:13" x14ac:dyDescent="0.2">
      <c r="L3268" s="2"/>
      <c r="M3268" s="2"/>
    </row>
    <row r="3269" spans="12:13" x14ac:dyDescent="0.2">
      <c r="L3269" s="2"/>
      <c r="M3269" s="2"/>
    </row>
    <row r="3270" spans="12:13" x14ac:dyDescent="0.2">
      <c r="L3270" s="2"/>
      <c r="M3270" s="2"/>
    </row>
    <row r="3271" spans="12:13" x14ac:dyDescent="0.2">
      <c r="L3271" s="2"/>
      <c r="M3271" s="2"/>
    </row>
    <row r="3272" spans="12:13" x14ac:dyDescent="0.2">
      <c r="L3272" s="2"/>
      <c r="M3272" s="2"/>
    </row>
    <row r="3273" spans="12:13" x14ac:dyDescent="0.2">
      <c r="L3273" s="2"/>
      <c r="M3273" s="2"/>
    </row>
    <row r="3274" spans="12:13" x14ac:dyDescent="0.2">
      <c r="L3274" s="2"/>
      <c r="M3274" s="2"/>
    </row>
    <row r="3275" spans="12:13" x14ac:dyDescent="0.2">
      <c r="L3275" s="2"/>
      <c r="M3275" s="2"/>
    </row>
    <row r="3276" spans="12:13" x14ac:dyDescent="0.2">
      <c r="L3276" s="2"/>
      <c r="M3276" s="2"/>
    </row>
    <row r="3277" spans="12:13" x14ac:dyDescent="0.2">
      <c r="L3277" s="2"/>
      <c r="M3277" s="2"/>
    </row>
    <row r="3278" spans="12:13" x14ac:dyDescent="0.2">
      <c r="L3278" s="2"/>
      <c r="M3278" s="2"/>
    </row>
    <row r="3279" spans="12:13" x14ac:dyDescent="0.2">
      <c r="L3279" s="2"/>
      <c r="M3279" s="2"/>
    </row>
    <row r="3280" spans="12:13" x14ac:dyDescent="0.2">
      <c r="L3280" s="2"/>
      <c r="M3280" s="2"/>
    </row>
    <row r="3281" spans="12:13" x14ac:dyDescent="0.2">
      <c r="L3281" s="2"/>
      <c r="M3281" s="2"/>
    </row>
    <row r="3282" spans="12:13" x14ac:dyDescent="0.2">
      <c r="L3282" s="2"/>
      <c r="M3282" s="2"/>
    </row>
    <row r="3283" spans="12:13" x14ac:dyDescent="0.2">
      <c r="L3283" s="2"/>
      <c r="M3283" s="2"/>
    </row>
    <row r="3284" spans="12:13" x14ac:dyDescent="0.2">
      <c r="L3284" s="2"/>
      <c r="M3284" s="2"/>
    </row>
    <row r="3285" spans="12:13" x14ac:dyDescent="0.2">
      <c r="L3285" s="2"/>
      <c r="M3285" s="2"/>
    </row>
    <row r="3286" spans="12:13" x14ac:dyDescent="0.2">
      <c r="L3286" s="2"/>
      <c r="M3286" s="2"/>
    </row>
    <row r="3287" spans="12:13" x14ac:dyDescent="0.2">
      <c r="L3287" s="2"/>
      <c r="M3287" s="2"/>
    </row>
    <row r="3288" spans="12:13" x14ac:dyDescent="0.2">
      <c r="L3288" s="2"/>
      <c r="M3288" s="2"/>
    </row>
    <row r="3289" spans="12:13" x14ac:dyDescent="0.2">
      <c r="L3289" s="2"/>
      <c r="M3289" s="2"/>
    </row>
    <row r="3290" spans="12:13" x14ac:dyDescent="0.2">
      <c r="L3290" s="2"/>
      <c r="M3290" s="2"/>
    </row>
    <row r="3291" spans="12:13" x14ac:dyDescent="0.2">
      <c r="L3291" s="2"/>
      <c r="M3291" s="2"/>
    </row>
    <row r="3292" spans="12:13" x14ac:dyDescent="0.2">
      <c r="L3292" s="2"/>
      <c r="M3292" s="2"/>
    </row>
    <row r="3293" spans="12:13" x14ac:dyDescent="0.2">
      <c r="L3293" s="2"/>
      <c r="M3293" s="2"/>
    </row>
    <row r="3294" spans="12:13" x14ac:dyDescent="0.2">
      <c r="L3294" s="2"/>
      <c r="M3294" s="2"/>
    </row>
    <row r="3295" spans="12:13" x14ac:dyDescent="0.2">
      <c r="L3295" s="2"/>
      <c r="M3295" s="2"/>
    </row>
    <row r="3296" spans="12:13" x14ac:dyDescent="0.2">
      <c r="L3296" s="2"/>
      <c r="M3296" s="2"/>
    </row>
    <row r="3297" spans="12:13" x14ac:dyDescent="0.2">
      <c r="L3297" s="2"/>
      <c r="M3297" s="2"/>
    </row>
    <row r="3298" spans="12:13" x14ac:dyDescent="0.2">
      <c r="L3298" s="2"/>
      <c r="M3298" s="2"/>
    </row>
    <row r="3299" spans="12:13" x14ac:dyDescent="0.2">
      <c r="L3299" s="2"/>
      <c r="M3299" s="2"/>
    </row>
    <row r="3300" spans="12:13" x14ac:dyDescent="0.2">
      <c r="L3300" s="2"/>
      <c r="M3300" s="2"/>
    </row>
    <row r="3301" spans="12:13" x14ac:dyDescent="0.2">
      <c r="L3301" s="2"/>
      <c r="M3301" s="2"/>
    </row>
    <row r="3302" spans="12:13" x14ac:dyDescent="0.2">
      <c r="L3302" s="2"/>
      <c r="M3302" s="2"/>
    </row>
    <row r="3303" spans="12:13" x14ac:dyDescent="0.2">
      <c r="L3303" s="2"/>
      <c r="M3303" s="2"/>
    </row>
    <row r="3304" spans="12:13" x14ac:dyDescent="0.2">
      <c r="L3304" s="2"/>
      <c r="M3304" s="2"/>
    </row>
    <row r="3305" spans="12:13" x14ac:dyDescent="0.2">
      <c r="L3305" s="2"/>
      <c r="M3305" s="2"/>
    </row>
    <row r="3306" spans="12:13" x14ac:dyDescent="0.2">
      <c r="L3306" s="2"/>
      <c r="M3306" s="2"/>
    </row>
    <row r="3307" spans="12:13" x14ac:dyDescent="0.2">
      <c r="L3307" s="2"/>
      <c r="M3307" s="2"/>
    </row>
    <row r="3308" spans="12:13" x14ac:dyDescent="0.2">
      <c r="L3308" s="2"/>
      <c r="M3308" s="2"/>
    </row>
    <row r="3309" spans="12:13" x14ac:dyDescent="0.2">
      <c r="L3309" s="2"/>
      <c r="M3309" s="2"/>
    </row>
    <row r="3310" spans="12:13" x14ac:dyDescent="0.2">
      <c r="L3310" s="2"/>
      <c r="M3310" s="2"/>
    </row>
    <row r="3311" spans="12:13" x14ac:dyDescent="0.2">
      <c r="L3311" s="2"/>
      <c r="M3311" s="2"/>
    </row>
    <row r="3312" spans="12:13" x14ac:dyDescent="0.2">
      <c r="L3312" s="2"/>
      <c r="M3312" s="2"/>
    </row>
    <row r="3313" spans="12:13" x14ac:dyDescent="0.2">
      <c r="L3313" s="2"/>
      <c r="M3313" s="2"/>
    </row>
    <row r="3314" spans="12:13" x14ac:dyDescent="0.2">
      <c r="L3314" s="2"/>
      <c r="M3314" s="2"/>
    </row>
    <row r="3315" spans="12:13" x14ac:dyDescent="0.2">
      <c r="L3315" s="2"/>
      <c r="M3315" s="2"/>
    </row>
    <row r="3316" spans="12:13" x14ac:dyDescent="0.2">
      <c r="L3316" s="2"/>
      <c r="M3316" s="2"/>
    </row>
    <row r="3317" spans="12:13" x14ac:dyDescent="0.2">
      <c r="L3317" s="2"/>
      <c r="M3317" s="2"/>
    </row>
    <row r="3318" spans="12:13" x14ac:dyDescent="0.2">
      <c r="L3318" s="2"/>
      <c r="M3318" s="2"/>
    </row>
    <row r="3319" spans="12:13" x14ac:dyDescent="0.2">
      <c r="L3319" s="2"/>
      <c r="M3319" s="2"/>
    </row>
    <row r="3320" spans="12:13" x14ac:dyDescent="0.2">
      <c r="L3320" s="2"/>
      <c r="M3320" s="2"/>
    </row>
    <row r="3321" spans="12:13" x14ac:dyDescent="0.2">
      <c r="L3321" s="2"/>
      <c r="M3321" s="2"/>
    </row>
    <row r="3322" spans="12:13" x14ac:dyDescent="0.2">
      <c r="L3322" s="2"/>
      <c r="M3322" s="2"/>
    </row>
    <row r="3323" spans="12:13" x14ac:dyDescent="0.2">
      <c r="L3323" s="2"/>
      <c r="M3323" s="2"/>
    </row>
    <row r="3324" spans="12:13" x14ac:dyDescent="0.2">
      <c r="L3324" s="2"/>
      <c r="M3324" s="2"/>
    </row>
    <row r="3325" spans="12:13" x14ac:dyDescent="0.2">
      <c r="L3325" s="2"/>
      <c r="M3325" s="2"/>
    </row>
    <row r="3326" spans="12:13" x14ac:dyDescent="0.2">
      <c r="L3326" s="2"/>
      <c r="M3326" s="2"/>
    </row>
    <row r="3327" spans="12:13" x14ac:dyDescent="0.2">
      <c r="L3327" s="2"/>
      <c r="M3327" s="2"/>
    </row>
    <row r="3328" spans="12:13" x14ac:dyDescent="0.2">
      <c r="L3328" s="2"/>
      <c r="M3328" s="2"/>
    </row>
    <row r="3329" spans="12:13" x14ac:dyDescent="0.2">
      <c r="L3329" s="2"/>
      <c r="M3329" s="2"/>
    </row>
    <row r="3330" spans="12:13" x14ac:dyDescent="0.2">
      <c r="L3330" s="2"/>
      <c r="M3330" s="2"/>
    </row>
    <row r="3331" spans="12:13" x14ac:dyDescent="0.2">
      <c r="L3331" s="2"/>
      <c r="M3331" s="2"/>
    </row>
    <row r="3332" spans="12:13" x14ac:dyDescent="0.2">
      <c r="L3332" s="2"/>
      <c r="M3332" s="2"/>
    </row>
    <row r="3333" spans="12:13" x14ac:dyDescent="0.2">
      <c r="L3333" s="2"/>
      <c r="M3333" s="2"/>
    </row>
    <row r="3334" spans="12:13" x14ac:dyDescent="0.2">
      <c r="L3334" s="2"/>
      <c r="M3334" s="2"/>
    </row>
    <row r="3335" spans="12:13" x14ac:dyDescent="0.2">
      <c r="L3335" s="2"/>
      <c r="M3335" s="2"/>
    </row>
    <row r="3336" spans="12:13" x14ac:dyDescent="0.2">
      <c r="L3336" s="2"/>
      <c r="M3336" s="2"/>
    </row>
    <row r="3337" spans="12:13" x14ac:dyDescent="0.2">
      <c r="L3337" s="2"/>
      <c r="M3337" s="2"/>
    </row>
    <row r="3338" spans="12:13" x14ac:dyDescent="0.2">
      <c r="L3338" s="2"/>
      <c r="M3338" s="2"/>
    </row>
    <row r="3339" spans="12:13" x14ac:dyDescent="0.2">
      <c r="L3339" s="2"/>
      <c r="M3339" s="2"/>
    </row>
    <row r="3340" spans="12:13" x14ac:dyDescent="0.2">
      <c r="L3340" s="2"/>
      <c r="M3340" s="2"/>
    </row>
    <row r="3341" spans="12:13" x14ac:dyDescent="0.2">
      <c r="L3341" s="2"/>
      <c r="M3341" s="2"/>
    </row>
    <row r="3342" spans="12:13" x14ac:dyDescent="0.2">
      <c r="L3342" s="2"/>
      <c r="M3342" s="2"/>
    </row>
    <row r="3343" spans="12:13" x14ac:dyDescent="0.2">
      <c r="L3343" s="2"/>
      <c r="M3343" s="2"/>
    </row>
    <row r="3344" spans="12:13" x14ac:dyDescent="0.2">
      <c r="L3344" s="2"/>
      <c r="M3344" s="2"/>
    </row>
    <row r="3345" spans="12:13" x14ac:dyDescent="0.2">
      <c r="L3345" s="2"/>
      <c r="M3345" s="2"/>
    </row>
    <row r="3346" spans="12:13" x14ac:dyDescent="0.2">
      <c r="L3346" s="2"/>
      <c r="M3346" s="2"/>
    </row>
    <row r="3347" spans="12:13" x14ac:dyDescent="0.2">
      <c r="L3347" s="2"/>
      <c r="M3347" s="2"/>
    </row>
    <row r="3348" spans="12:13" x14ac:dyDescent="0.2">
      <c r="L3348" s="2"/>
      <c r="M3348" s="2"/>
    </row>
    <row r="3349" spans="12:13" x14ac:dyDescent="0.2">
      <c r="L3349" s="2"/>
      <c r="M3349" s="2"/>
    </row>
    <row r="3350" spans="12:13" x14ac:dyDescent="0.2">
      <c r="L3350" s="2"/>
      <c r="M3350" s="2"/>
    </row>
    <row r="3351" spans="12:13" x14ac:dyDescent="0.2">
      <c r="L3351" s="2"/>
      <c r="M3351" s="2"/>
    </row>
    <row r="3352" spans="12:13" x14ac:dyDescent="0.2">
      <c r="L3352" s="2"/>
      <c r="M3352" s="2"/>
    </row>
    <row r="3353" spans="12:13" x14ac:dyDescent="0.2">
      <c r="L3353" s="2"/>
      <c r="M3353" s="2"/>
    </row>
    <row r="3354" spans="12:13" x14ac:dyDescent="0.2">
      <c r="L3354" s="2"/>
      <c r="M3354" s="2"/>
    </row>
    <row r="3355" spans="12:13" x14ac:dyDescent="0.2">
      <c r="L3355" s="2"/>
      <c r="M3355" s="2"/>
    </row>
    <row r="3356" spans="12:13" x14ac:dyDescent="0.2">
      <c r="L3356" s="2"/>
      <c r="M3356" s="2"/>
    </row>
    <row r="3357" spans="12:13" x14ac:dyDescent="0.2">
      <c r="L3357" s="2"/>
      <c r="M3357" s="2"/>
    </row>
    <row r="3358" spans="12:13" x14ac:dyDescent="0.2">
      <c r="L3358" s="2"/>
      <c r="M3358" s="2"/>
    </row>
    <row r="3359" spans="12:13" x14ac:dyDescent="0.2">
      <c r="L3359" s="2"/>
      <c r="M3359" s="2"/>
    </row>
    <row r="3360" spans="12:13" x14ac:dyDescent="0.2">
      <c r="L3360" s="2"/>
      <c r="M3360" s="2"/>
    </row>
    <row r="3361" spans="12:13" x14ac:dyDescent="0.2">
      <c r="L3361" s="2"/>
      <c r="M3361" s="2"/>
    </row>
    <row r="3362" spans="12:13" x14ac:dyDescent="0.2">
      <c r="L3362" s="2"/>
      <c r="M3362" s="2"/>
    </row>
    <row r="3363" spans="12:13" x14ac:dyDescent="0.2">
      <c r="L3363" s="2"/>
      <c r="M3363" s="2"/>
    </row>
    <row r="3364" spans="12:13" x14ac:dyDescent="0.2">
      <c r="L3364" s="2"/>
      <c r="M3364" s="2"/>
    </row>
    <row r="3365" spans="12:13" x14ac:dyDescent="0.2">
      <c r="L3365" s="2"/>
      <c r="M3365" s="2"/>
    </row>
    <row r="3366" spans="12:13" x14ac:dyDescent="0.2">
      <c r="L3366" s="2"/>
      <c r="M3366" s="2"/>
    </row>
    <row r="3367" spans="12:13" x14ac:dyDescent="0.2">
      <c r="L3367" s="2"/>
      <c r="M3367" s="2"/>
    </row>
    <row r="3368" spans="12:13" x14ac:dyDescent="0.2">
      <c r="L3368" s="2"/>
      <c r="M3368" s="2"/>
    </row>
    <row r="3369" spans="12:13" x14ac:dyDescent="0.2">
      <c r="L3369" s="2"/>
      <c r="M3369" s="2"/>
    </row>
    <row r="3370" spans="12:13" x14ac:dyDescent="0.2">
      <c r="L3370" s="2"/>
      <c r="M3370" s="2"/>
    </row>
    <row r="3371" spans="12:13" x14ac:dyDescent="0.2">
      <c r="L3371" s="2"/>
      <c r="M3371" s="2"/>
    </row>
    <row r="3372" spans="12:13" x14ac:dyDescent="0.2">
      <c r="L3372" s="2"/>
      <c r="M3372" s="2"/>
    </row>
    <row r="3373" spans="12:13" x14ac:dyDescent="0.2">
      <c r="L3373" s="2"/>
      <c r="M3373" s="2"/>
    </row>
    <row r="3374" spans="12:13" x14ac:dyDescent="0.2">
      <c r="L3374" s="2"/>
      <c r="M3374" s="2"/>
    </row>
    <row r="3375" spans="12:13" x14ac:dyDescent="0.2">
      <c r="L3375" s="2"/>
      <c r="M3375" s="2"/>
    </row>
    <row r="3376" spans="12:13" x14ac:dyDescent="0.2">
      <c r="L3376" s="2"/>
      <c r="M3376" s="2"/>
    </row>
    <row r="3377" spans="12:13" x14ac:dyDescent="0.2">
      <c r="L3377" s="2"/>
      <c r="M3377" s="2"/>
    </row>
    <row r="3378" spans="12:13" x14ac:dyDescent="0.2">
      <c r="L3378" s="2"/>
      <c r="M3378" s="2"/>
    </row>
    <row r="3379" spans="12:13" x14ac:dyDescent="0.2">
      <c r="L3379" s="2"/>
      <c r="M3379" s="2"/>
    </row>
    <row r="3380" spans="12:13" x14ac:dyDescent="0.2">
      <c r="L3380" s="2"/>
      <c r="M3380" s="2"/>
    </row>
    <row r="3381" spans="12:13" x14ac:dyDescent="0.2">
      <c r="L3381" s="2"/>
      <c r="M3381" s="2"/>
    </row>
    <row r="3382" spans="12:13" x14ac:dyDescent="0.2">
      <c r="L3382" s="2"/>
      <c r="M3382" s="2"/>
    </row>
    <row r="3383" spans="12:13" x14ac:dyDescent="0.2">
      <c r="L3383" s="2"/>
      <c r="M3383" s="2"/>
    </row>
    <row r="3384" spans="12:13" x14ac:dyDescent="0.2">
      <c r="L3384" s="2"/>
      <c r="M3384" s="2"/>
    </row>
    <row r="3385" spans="12:13" x14ac:dyDescent="0.2">
      <c r="L3385" s="2"/>
      <c r="M3385" s="2"/>
    </row>
    <row r="3386" spans="12:13" x14ac:dyDescent="0.2">
      <c r="L3386" s="2"/>
      <c r="M3386" s="2"/>
    </row>
    <row r="3387" spans="12:13" x14ac:dyDescent="0.2">
      <c r="L3387" s="2"/>
      <c r="M3387" s="2"/>
    </row>
    <row r="3388" spans="12:13" x14ac:dyDescent="0.2">
      <c r="L3388" s="2"/>
      <c r="M3388" s="2"/>
    </row>
    <row r="3389" spans="12:13" x14ac:dyDescent="0.2">
      <c r="L3389" s="2"/>
      <c r="M3389" s="2"/>
    </row>
    <row r="3390" spans="12:13" x14ac:dyDescent="0.2">
      <c r="L3390" s="2"/>
      <c r="M3390" s="2"/>
    </row>
    <row r="3391" spans="12:13" x14ac:dyDescent="0.2">
      <c r="L3391" s="2"/>
      <c r="M3391" s="2"/>
    </row>
    <row r="3392" spans="12:13" x14ac:dyDescent="0.2">
      <c r="L3392" s="2"/>
      <c r="M3392" s="2"/>
    </row>
    <row r="3393" spans="12:13" x14ac:dyDescent="0.2">
      <c r="L3393" s="2"/>
      <c r="M3393" s="2"/>
    </row>
    <row r="3394" spans="12:13" x14ac:dyDescent="0.2">
      <c r="L3394" s="2"/>
      <c r="M3394" s="2"/>
    </row>
    <row r="3395" spans="12:13" x14ac:dyDescent="0.2">
      <c r="L3395" s="2"/>
      <c r="M3395" s="2"/>
    </row>
    <row r="3396" spans="12:13" x14ac:dyDescent="0.2">
      <c r="L3396" s="2"/>
      <c r="M3396" s="2"/>
    </row>
    <row r="3397" spans="12:13" x14ac:dyDescent="0.2">
      <c r="L3397" s="2"/>
      <c r="M3397" s="2"/>
    </row>
    <row r="3398" spans="12:13" x14ac:dyDescent="0.2">
      <c r="L3398" s="2"/>
      <c r="M3398" s="2"/>
    </row>
    <row r="3399" spans="12:13" x14ac:dyDescent="0.2">
      <c r="L3399" s="2"/>
      <c r="M3399" s="2"/>
    </row>
    <row r="3400" spans="12:13" x14ac:dyDescent="0.2">
      <c r="L3400" s="2"/>
      <c r="M3400" s="2"/>
    </row>
    <row r="3401" spans="12:13" x14ac:dyDescent="0.2">
      <c r="L3401" s="2"/>
      <c r="M3401" s="2"/>
    </row>
    <row r="3402" spans="12:13" x14ac:dyDescent="0.2">
      <c r="L3402" s="2"/>
      <c r="M3402" s="2"/>
    </row>
    <row r="3403" spans="12:13" x14ac:dyDescent="0.2">
      <c r="L3403" s="2"/>
      <c r="M3403" s="2"/>
    </row>
    <row r="3404" spans="12:13" x14ac:dyDescent="0.2">
      <c r="L3404" s="2"/>
      <c r="M3404" s="2"/>
    </row>
    <row r="3405" spans="12:13" x14ac:dyDescent="0.2">
      <c r="L3405" s="2"/>
      <c r="M3405" s="2"/>
    </row>
    <row r="3406" spans="12:13" x14ac:dyDescent="0.2">
      <c r="L3406" s="2"/>
      <c r="M3406" s="2"/>
    </row>
    <row r="3407" spans="12:13" x14ac:dyDescent="0.2">
      <c r="L3407" s="2"/>
      <c r="M3407" s="2"/>
    </row>
    <row r="3408" spans="12:13" x14ac:dyDescent="0.2">
      <c r="L3408" s="2"/>
      <c r="M3408" s="2"/>
    </row>
    <row r="3409" spans="12:13" x14ac:dyDescent="0.2">
      <c r="L3409" s="2"/>
      <c r="M3409" s="2"/>
    </row>
    <row r="3410" spans="12:13" x14ac:dyDescent="0.2">
      <c r="L3410" s="2"/>
      <c r="M3410" s="2"/>
    </row>
    <row r="3411" spans="12:13" x14ac:dyDescent="0.2">
      <c r="L3411" s="2"/>
      <c r="M3411" s="2"/>
    </row>
    <row r="3412" spans="12:13" x14ac:dyDescent="0.2">
      <c r="L3412" s="2"/>
      <c r="M3412" s="2"/>
    </row>
    <row r="3413" spans="12:13" x14ac:dyDescent="0.2">
      <c r="L3413" s="2"/>
      <c r="M3413" s="2"/>
    </row>
    <row r="3414" spans="12:13" x14ac:dyDescent="0.2">
      <c r="L3414" s="2"/>
      <c r="M3414" s="2"/>
    </row>
    <row r="3415" spans="12:13" x14ac:dyDescent="0.2">
      <c r="L3415" s="2"/>
      <c r="M3415" s="2"/>
    </row>
    <row r="3416" spans="12:13" x14ac:dyDescent="0.2">
      <c r="L3416" s="2"/>
      <c r="M3416" s="2"/>
    </row>
    <row r="3417" spans="12:13" x14ac:dyDescent="0.2">
      <c r="L3417" s="2"/>
      <c r="M3417" s="2"/>
    </row>
    <row r="3418" spans="12:13" x14ac:dyDescent="0.2">
      <c r="L3418" s="2"/>
      <c r="M3418" s="2"/>
    </row>
    <row r="3419" spans="12:13" x14ac:dyDescent="0.2">
      <c r="L3419" s="2"/>
      <c r="M3419" s="2"/>
    </row>
    <row r="3420" spans="12:13" x14ac:dyDescent="0.2">
      <c r="L3420" s="2"/>
      <c r="M3420" s="2"/>
    </row>
    <row r="3421" spans="12:13" x14ac:dyDescent="0.2">
      <c r="L3421" s="2"/>
      <c r="M3421" s="2"/>
    </row>
    <row r="3422" spans="12:13" x14ac:dyDescent="0.2">
      <c r="L3422" s="2"/>
      <c r="M3422" s="2"/>
    </row>
    <row r="3423" spans="12:13" x14ac:dyDescent="0.2">
      <c r="L3423" s="2"/>
      <c r="M3423" s="2"/>
    </row>
    <row r="3424" spans="12:13" x14ac:dyDescent="0.2">
      <c r="L3424" s="2"/>
      <c r="M3424" s="2"/>
    </row>
    <row r="3425" spans="12:13" x14ac:dyDescent="0.2">
      <c r="L3425" s="2"/>
      <c r="M3425" s="2"/>
    </row>
    <row r="3426" spans="12:13" x14ac:dyDescent="0.2">
      <c r="L3426" s="2"/>
      <c r="M3426" s="2"/>
    </row>
    <row r="3427" spans="12:13" x14ac:dyDescent="0.2">
      <c r="L3427" s="2"/>
      <c r="M3427" s="2"/>
    </row>
    <row r="3428" spans="12:13" x14ac:dyDescent="0.2">
      <c r="L3428" s="2"/>
      <c r="M3428" s="2"/>
    </row>
    <row r="3429" spans="12:13" x14ac:dyDescent="0.2">
      <c r="L3429" s="2"/>
      <c r="M3429" s="2"/>
    </row>
    <row r="3430" spans="12:13" x14ac:dyDescent="0.2">
      <c r="L3430" s="2"/>
      <c r="M3430" s="2"/>
    </row>
    <row r="3431" spans="12:13" x14ac:dyDescent="0.2">
      <c r="L3431" s="2"/>
      <c r="M3431" s="2"/>
    </row>
    <row r="3432" spans="12:13" x14ac:dyDescent="0.2">
      <c r="L3432" s="2"/>
      <c r="M3432" s="2"/>
    </row>
    <row r="3433" spans="12:13" x14ac:dyDescent="0.2">
      <c r="L3433" s="2"/>
      <c r="M3433" s="2"/>
    </row>
    <row r="3434" spans="12:13" x14ac:dyDescent="0.2">
      <c r="L3434" s="2"/>
      <c r="M3434" s="2"/>
    </row>
    <row r="3435" spans="12:13" x14ac:dyDescent="0.2">
      <c r="L3435" s="2"/>
      <c r="M3435" s="2"/>
    </row>
    <row r="3436" spans="12:13" x14ac:dyDescent="0.2">
      <c r="L3436" s="2"/>
      <c r="M3436" s="2"/>
    </row>
    <row r="3437" spans="12:13" x14ac:dyDescent="0.2">
      <c r="L3437" s="2"/>
      <c r="M3437" s="2"/>
    </row>
    <row r="3438" spans="12:13" x14ac:dyDescent="0.2">
      <c r="L3438" s="2"/>
      <c r="M3438" s="2"/>
    </row>
    <row r="3439" spans="12:13" x14ac:dyDescent="0.2">
      <c r="L3439" s="2"/>
      <c r="M3439" s="2"/>
    </row>
    <row r="3440" spans="12:13" x14ac:dyDescent="0.2">
      <c r="L3440" s="2"/>
      <c r="M3440" s="2"/>
    </row>
    <row r="3441" spans="12:13" x14ac:dyDescent="0.2">
      <c r="L3441" s="2"/>
      <c r="M3441" s="2"/>
    </row>
    <row r="3442" spans="12:13" x14ac:dyDescent="0.2">
      <c r="L3442" s="2"/>
      <c r="M3442" s="2"/>
    </row>
    <row r="3443" spans="12:13" x14ac:dyDescent="0.2">
      <c r="L3443" s="2"/>
      <c r="M3443" s="2"/>
    </row>
    <row r="3444" spans="12:13" x14ac:dyDescent="0.2">
      <c r="L3444" s="2"/>
      <c r="M3444" s="2"/>
    </row>
    <row r="3445" spans="12:13" x14ac:dyDescent="0.2">
      <c r="L3445" s="2"/>
      <c r="M3445" s="2"/>
    </row>
    <row r="3446" spans="12:13" x14ac:dyDescent="0.2">
      <c r="L3446" s="2"/>
      <c r="M3446" s="2"/>
    </row>
    <row r="3447" spans="12:13" x14ac:dyDescent="0.2">
      <c r="L3447" s="2"/>
      <c r="M3447" s="2"/>
    </row>
    <row r="3448" spans="12:13" x14ac:dyDescent="0.2">
      <c r="L3448" s="2"/>
      <c r="M3448" s="2"/>
    </row>
    <row r="3449" spans="12:13" x14ac:dyDescent="0.2">
      <c r="L3449" s="2"/>
      <c r="M3449" s="2"/>
    </row>
    <row r="3450" spans="12:13" x14ac:dyDescent="0.2">
      <c r="L3450" s="2"/>
      <c r="M3450" s="2"/>
    </row>
    <row r="3451" spans="12:13" x14ac:dyDescent="0.2">
      <c r="L3451" s="2"/>
      <c r="M3451" s="2"/>
    </row>
    <row r="3452" spans="12:13" x14ac:dyDescent="0.2">
      <c r="L3452" s="2"/>
      <c r="M3452" s="2"/>
    </row>
    <row r="3453" spans="12:13" x14ac:dyDescent="0.2">
      <c r="L3453" s="2"/>
      <c r="M3453" s="2"/>
    </row>
    <row r="3454" spans="12:13" x14ac:dyDescent="0.2">
      <c r="L3454" s="2"/>
      <c r="M3454" s="2"/>
    </row>
    <row r="3455" spans="12:13" x14ac:dyDescent="0.2">
      <c r="L3455" s="2"/>
      <c r="M3455" s="2"/>
    </row>
    <row r="3456" spans="12:13" x14ac:dyDescent="0.2">
      <c r="L3456" s="2"/>
      <c r="M3456" s="2"/>
    </row>
    <row r="3457" spans="12:13" x14ac:dyDescent="0.2">
      <c r="L3457" s="2"/>
      <c r="M3457" s="2"/>
    </row>
    <row r="3458" spans="12:13" x14ac:dyDescent="0.2">
      <c r="L3458" s="2"/>
      <c r="M3458" s="2"/>
    </row>
    <row r="3459" spans="12:13" x14ac:dyDescent="0.2">
      <c r="L3459" s="2"/>
      <c r="M3459" s="2"/>
    </row>
    <row r="3460" spans="12:13" x14ac:dyDescent="0.2">
      <c r="L3460" s="2"/>
      <c r="M3460" s="2"/>
    </row>
    <row r="3461" spans="12:13" x14ac:dyDescent="0.2">
      <c r="L3461" s="2"/>
      <c r="M3461" s="2"/>
    </row>
    <row r="3462" spans="12:13" x14ac:dyDescent="0.2">
      <c r="L3462" s="2"/>
      <c r="M3462" s="2"/>
    </row>
    <row r="3463" spans="12:13" x14ac:dyDescent="0.2">
      <c r="L3463" s="2"/>
      <c r="M3463" s="2"/>
    </row>
    <row r="3464" spans="12:13" x14ac:dyDescent="0.2">
      <c r="L3464" s="2"/>
      <c r="M3464" s="2"/>
    </row>
    <row r="3465" spans="12:13" x14ac:dyDescent="0.2">
      <c r="L3465" s="2"/>
      <c r="M3465" s="2"/>
    </row>
    <row r="3466" spans="12:13" x14ac:dyDescent="0.2">
      <c r="L3466" s="2"/>
      <c r="M3466" s="2"/>
    </row>
    <row r="3467" spans="12:13" x14ac:dyDescent="0.2">
      <c r="L3467" s="2"/>
      <c r="M3467" s="2"/>
    </row>
    <row r="3468" spans="12:13" x14ac:dyDescent="0.2">
      <c r="L3468" s="2"/>
      <c r="M3468" s="2"/>
    </row>
    <row r="3469" spans="12:13" x14ac:dyDescent="0.2">
      <c r="L3469" s="2"/>
      <c r="M3469" s="2"/>
    </row>
    <row r="3470" spans="12:13" x14ac:dyDescent="0.2">
      <c r="L3470" s="2"/>
      <c r="M3470" s="2"/>
    </row>
    <row r="3471" spans="12:13" x14ac:dyDescent="0.2">
      <c r="L3471" s="2"/>
      <c r="M3471" s="2"/>
    </row>
    <row r="3472" spans="12:13" x14ac:dyDescent="0.2">
      <c r="L3472" s="2"/>
      <c r="M3472" s="2"/>
    </row>
    <row r="3473" spans="12:13" x14ac:dyDescent="0.2">
      <c r="L3473" s="2"/>
      <c r="M3473" s="2"/>
    </row>
    <row r="3474" spans="12:13" x14ac:dyDescent="0.2">
      <c r="L3474" s="2"/>
      <c r="M3474" s="2"/>
    </row>
    <row r="3475" spans="12:13" x14ac:dyDescent="0.2">
      <c r="L3475" s="2"/>
      <c r="M3475" s="2"/>
    </row>
    <row r="3476" spans="12:13" x14ac:dyDescent="0.2">
      <c r="L3476" s="2"/>
      <c r="M3476" s="2"/>
    </row>
    <row r="3477" spans="12:13" x14ac:dyDescent="0.2">
      <c r="L3477" s="2"/>
      <c r="M3477" s="2"/>
    </row>
    <row r="3478" spans="12:13" x14ac:dyDescent="0.2">
      <c r="L3478" s="2"/>
      <c r="M3478" s="2"/>
    </row>
    <row r="3479" spans="12:13" x14ac:dyDescent="0.2">
      <c r="L3479" s="2"/>
      <c r="M3479" s="2"/>
    </row>
    <row r="3480" spans="12:13" x14ac:dyDescent="0.2">
      <c r="L3480" s="2"/>
      <c r="M3480" s="2"/>
    </row>
    <row r="3481" spans="12:13" x14ac:dyDescent="0.2">
      <c r="L3481" s="2"/>
      <c r="M3481" s="2"/>
    </row>
    <row r="3482" spans="12:13" x14ac:dyDescent="0.2">
      <c r="L3482" s="2"/>
      <c r="M3482" s="2"/>
    </row>
    <row r="3483" spans="12:13" x14ac:dyDescent="0.2">
      <c r="L3483" s="2"/>
      <c r="M3483" s="2"/>
    </row>
    <row r="3484" spans="12:13" x14ac:dyDescent="0.2">
      <c r="L3484" s="2"/>
      <c r="M3484" s="2"/>
    </row>
    <row r="3485" spans="12:13" x14ac:dyDescent="0.2">
      <c r="L3485" s="2"/>
      <c r="M3485" s="2"/>
    </row>
    <row r="3486" spans="12:13" x14ac:dyDescent="0.2">
      <c r="L3486" s="2"/>
      <c r="M3486" s="2"/>
    </row>
    <row r="3487" spans="12:13" x14ac:dyDescent="0.2">
      <c r="L3487" s="2"/>
      <c r="M3487" s="2"/>
    </row>
    <row r="3488" spans="12:13" x14ac:dyDescent="0.2">
      <c r="L3488" s="2"/>
      <c r="M3488" s="2"/>
    </row>
    <row r="3489" spans="12:13" x14ac:dyDescent="0.2">
      <c r="L3489" s="2"/>
      <c r="M3489" s="2"/>
    </row>
    <row r="3490" spans="12:13" x14ac:dyDescent="0.2">
      <c r="L3490" s="2"/>
      <c r="M3490" s="2"/>
    </row>
    <row r="3491" spans="12:13" x14ac:dyDescent="0.2">
      <c r="L3491" s="2"/>
      <c r="M3491" s="2"/>
    </row>
    <row r="3492" spans="12:13" x14ac:dyDescent="0.2">
      <c r="L3492" s="2"/>
      <c r="M3492" s="2"/>
    </row>
    <row r="3493" spans="12:13" x14ac:dyDescent="0.2">
      <c r="L3493" s="2"/>
      <c r="M3493" s="2"/>
    </row>
    <row r="3494" spans="12:13" x14ac:dyDescent="0.2">
      <c r="L3494" s="2"/>
      <c r="M3494" s="2"/>
    </row>
    <row r="3495" spans="12:13" x14ac:dyDescent="0.2">
      <c r="L3495" s="2"/>
      <c r="M3495" s="2"/>
    </row>
    <row r="3496" spans="12:13" x14ac:dyDescent="0.2">
      <c r="L3496" s="2"/>
      <c r="M3496" s="2"/>
    </row>
    <row r="3497" spans="12:13" x14ac:dyDescent="0.2">
      <c r="L3497" s="2"/>
      <c r="M3497" s="2"/>
    </row>
    <row r="3498" spans="12:13" x14ac:dyDescent="0.2">
      <c r="L3498" s="2"/>
      <c r="M3498" s="2"/>
    </row>
    <row r="3499" spans="12:13" x14ac:dyDescent="0.2">
      <c r="L3499" s="2"/>
      <c r="M3499" s="2"/>
    </row>
    <row r="3500" spans="12:13" x14ac:dyDescent="0.2">
      <c r="L3500" s="2"/>
      <c r="M3500" s="2"/>
    </row>
    <row r="3501" spans="12:13" x14ac:dyDescent="0.2">
      <c r="L3501" s="2"/>
      <c r="M3501" s="2"/>
    </row>
    <row r="3502" spans="12:13" x14ac:dyDescent="0.2">
      <c r="L3502" s="2"/>
      <c r="M3502" s="2"/>
    </row>
    <row r="3503" spans="12:13" x14ac:dyDescent="0.2">
      <c r="L3503" s="2"/>
      <c r="M3503" s="2"/>
    </row>
    <row r="3504" spans="12:13" x14ac:dyDescent="0.2">
      <c r="L3504" s="2"/>
      <c r="M3504" s="2"/>
    </row>
    <row r="3505" spans="12:13" x14ac:dyDescent="0.2">
      <c r="L3505" s="2"/>
      <c r="M3505" s="2"/>
    </row>
    <row r="3506" spans="12:13" x14ac:dyDescent="0.2">
      <c r="L3506" s="2"/>
      <c r="M3506" s="2"/>
    </row>
    <row r="3507" spans="12:13" x14ac:dyDescent="0.2">
      <c r="L3507" s="2"/>
      <c r="M3507" s="2"/>
    </row>
    <row r="3508" spans="12:13" x14ac:dyDescent="0.2">
      <c r="L3508" s="2"/>
      <c r="M3508" s="2"/>
    </row>
    <row r="3509" spans="12:13" x14ac:dyDescent="0.2">
      <c r="L3509" s="2"/>
      <c r="M3509" s="2"/>
    </row>
    <row r="3510" spans="12:13" x14ac:dyDescent="0.2">
      <c r="L3510" s="2"/>
      <c r="M3510" s="2"/>
    </row>
    <row r="3511" spans="12:13" x14ac:dyDescent="0.2">
      <c r="L3511" s="2"/>
      <c r="M3511" s="2"/>
    </row>
    <row r="3512" spans="12:13" x14ac:dyDescent="0.2">
      <c r="L3512" s="2"/>
      <c r="M3512" s="2"/>
    </row>
    <row r="3513" spans="12:13" x14ac:dyDescent="0.2">
      <c r="L3513" s="2"/>
      <c r="M3513" s="2"/>
    </row>
    <row r="3514" spans="12:13" x14ac:dyDescent="0.2">
      <c r="L3514" s="2"/>
      <c r="M3514" s="2"/>
    </row>
    <row r="3515" spans="12:13" x14ac:dyDescent="0.2">
      <c r="L3515" s="2"/>
      <c r="M3515" s="2"/>
    </row>
    <row r="3516" spans="12:13" x14ac:dyDescent="0.2">
      <c r="L3516" s="2"/>
      <c r="M3516" s="2"/>
    </row>
    <row r="3517" spans="12:13" x14ac:dyDescent="0.2">
      <c r="L3517" s="2"/>
      <c r="M3517" s="2"/>
    </row>
    <row r="3518" spans="12:13" x14ac:dyDescent="0.2">
      <c r="L3518" s="2"/>
      <c r="M3518" s="2"/>
    </row>
    <row r="3519" spans="12:13" x14ac:dyDescent="0.2">
      <c r="L3519" s="2"/>
      <c r="M3519" s="2"/>
    </row>
    <row r="3520" spans="12:13" x14ac:dyDescent="0.2">
      <c r="L3520" s="2"/>
      <c r="M3520" s="2"/>
    </row>
    <row r="3521" spans="12:13" x14ac:dyDescent="0.2">
      <c r="L3521" s="2"/>
      <c r="M3521" s="2"/>
    </row>
    <row r="3522" spans="12:13" x14ac:dyDescent="0.2">
      <c r="L3522" s="2"/>
      <c r="M3522" s="2"/>
    </row>
    <row r="3523" spans="12:13" x14ac:dyDescent="0.2">
      <c r="L3523" s="2"/>
      <c r="M3523" s="2"/>
    </row>
    <row r="3524" spans="12:13" x14ac:dyDescent="0.2">
      <c r="L3524" s="2"/>
      <c r="M3524" s="2"/>
    </row>
    <row r="3525" spans="12:13" x14ac:dyDescent="0.2">
      <c r="L3525" s="2"/>
      <c r="M3525" s="2"/>
    </row>
    <row r="3526" spans="12:13" x14ac:dyDescent="0.2">
      <c r="L3526" s="2"/>
      <c r="M3526" s="2"/>
    </row>
    <row r="3527" spans="12:13" x14ac:dyDescent="0.2">
      <c r="L3527" s="2"/>
      <c r="M3527" s="2"/>
    </row>
    <row r="3528" spans="12:13" x14ac:dyDescent="0.2">
      <c r="L3528" s="2"/>
      <c r="M3528" s="2"/>
    </row>
    <row r="3529" spans="12:13" x14ac:dyDescent="0.2">
      <c r="L3529" s="2"/>
      <c r="M3529" s="2"/>
    </row>
    <row r="3530" spans="12:13" x14ac:dyDescent="0.2">
      <c r="L3530" s="2"/>
      <c r="M3530" s="2"/>
    </row>
    <row r="3531" spans="12:13" x14ac:dyDescent="0.2">
      <c r="L3531" s="2"/>
      <c r="M3531" s="2"/>
    </row>
    <row r="3532" spans="12:13" x14ac:dyDescent="0.2">
      <c r="L3532" s="2"/>
      <c r="M3532" s="2"/>
    </row>
    <row r="3533" spans="12:13" x14ac:dyDescent="0.2">
      <c r="L3533" s="2"/>
      <c r="M3533" s="2"/>
    </row>
    <row r="3534" spans="12:13" x14ac:dyDescent="0.2">
      <c r="L3534" s="2"/>
      <c r="M3534" s="2"/>
    </row>
    <row r="3535" spans="12:13" x14ac:dyDescent="0.2">
      <c r="L3535" s="2"/>
      <c r="M3535" s="2"/>
    </row>
    <row r="3536" spans="12:13" x14ac:dyDescent="0.2">
      <c r="L3536" s="2"/>
      <c r="M3536" s="2"/>
    </row>
    <row r="3537" spans="12:13" x14ac:dyDescent="0.2">
      <c r="L3537" s="2"/>
      <c r="M3537" s="2"/>
    </row>
    <row r="3538" spans="12:13" x14ac:dyDescent="0.2">
      <c r="L3538" s="2"/>
      <c r="M3538" s="2"/>
    </row>
    <row r="3539" spans="12:13" x14ac:dyDescent="0.2">
      <c r="L3539" s="2"/>
      <c r="M3539" s="2"/>
    </row>
    <row r="3540" spans="12:13" x14ac:dyDescent="0.2">
      <c r="L3540" s="2"/>
      <c r="M3540" s="2"/>
    </row>
    <row r="3541" spans="12:13" x14ac:dyDescent="0.2">
      <c r="L3541" s="2"/>
      <c r="M3541" s="2"/>
    </row>
    <row r="3542" spans="12:13" x14ac:dyDescent="0.2">
      <c r="L3542" s="2"/>
      <c r="M3542" s="2"/>
    </row>
    <row r="3543" spans="12:13" x14ac:dyDescent="0.2">
      <c r="L3543" s="2"/>
      <c r="M3543" s="2"/>
    </row>
    <row r="3544" spans="12:13" x14ac:dyDescent="0.2">
      <c r="L3544" s="2"/>
      <c r="M3544" s="2"/>
    </row>
    <row r="3545" spans="12:13" x14ac:dyDescent="0.2">
      <c r="L3545" s="2"/>
      <c r="M3545" s="2"/>
    </row>
    <row r="3546" spans="12:13" x14ac:dyDescent="0.2">
      <c r="L3546" s="2"/>
      <c r="M3546" s="2"/>
    </row>
    <row r="3547" spans="12:13" x14ac:dyDescent="0.2">
      <c r="L3547" s="2"/>
      <c r="M3547" s="2"/>
    </row>
    <row r="3548" spans="12:13" x14ac:dyDescent="0.2">
      <c r="L3548" s="2"/>
      <c r="M3548" s="2"/>
    </row>
    <row r="3549" spans="12:13" x14ac:dyDescent="0.2">
      <c r="L3549" s="2"/>
      <c r="M3549" s="2"/>
    </row>
    <row r="3550" spans="12:13" x14ac:dyDescent="0.2">
      <c r="L3550" s="2"/>
      <c r="M3550" s="2"/>
    </row>
    <row r="3551" spans="12:13" x14ac:dyDescent="0.2">
      <c r="L3551" s="2"/>
      <c r="M3551" s="2"/>
    </row>
    <row r="3552" spans="12:13" x14ac:dyDescent="0.2">
      <c r="L3552" s="2"/>
      <c r="M3552" s="2"/>
    </row>
    <row r="3553" spans="12:13" x14ac:dyDescent="0.2">
      <c r="L3553" s="2"/>
      <c r="M3553" s="2"/>
    </row>
    <row r="3554" spans="12:13" x14ac:dyDescent="0.2">
      <c r="L3554" s="2"/>
      <c r="M3554" s="2"/>
    </row>
    <row r="3555" spans="12:13" x14ac:dyDescent="0.2">
      <c r="L3555" s="2"/>
      <c r="M3555" s="2"/>
    </row>
    <row r="3556" spans="12:13" x14ac:dyDescent="0.2">
      <c r="L3556" s="2"/>
      <c r="M3556" s="2"/>
    </row>
    <row r="3557" spans="12:13" x14ac:dyDescent="0.2">
      <c r="L3557" s="2"/>
      <c r="M3557" s="2"/>
    </row>
    <row r="3558" spans="12:13" x14ac:dyDescent="0.2">
      <c r="L3558" s="2"/>
      <c r="M3558" s="2"/>
    </row>
    <row r="3559" spans="12:13" x14ac:dyDescent="0.2">
      <c r="L3559" s="2"/>
      <c r="M3559" s="2"/>
    </row>
    <row r="3560" spans="12:13" x14ac:dyDescent="0.2">
      <c r="L3560" s="2"/>
      <c r="M3560" s="2"/>
    </row>
    <row r="3561" spans="12:13" x14ac:dyDescent="0.2">
      <c r="L3561" s="2"/>
      <c r="M3561" s="2"/>
    </row>
    <row r="3562" spans="12:13" x14ac:dyDescent="0.2">
      <c r="L3562" s="2"/>
      <c r="M3562" s="2"/>
    </row>
    <row r="3563" spans="12:13" x14ac:dyDescent="0.2">
      <c r="L3563" s="2"/>
      <c r="M3563" s="2"/>
    </row>
    <row r="3564" spans="12:13" x14ac:dyDescent="0.2">
      <c r="L3564" s="2"/>
      <c r="M3564" s="2"/>
    </row>
    <row r="3565" spans="12:13" x14ac:dyDescent="0.2">
      <c r="L3565" s="2"/>
      <c r="M3565" s="2"/>
    </row>
    <row r="3566" spans="12:13" x14ac:dyDescent="0.2">
      <c r="L3566" s="2"/>
      <c r="M3566" s="2"/>
    </row>
    <row r="3567" spans="12:13" x14ac:dyDescent="0.2">
      <c r="L3567" s="2"/>
      <c r="M3567" s="2"/>
    </row>
    <row r="3568" spans="12:13" x14ac:dyDescent="0.2">
      <c r="L3568" s="2"/>
      <c r="M3568" s="2"/>
    </row>
    <row r="3569" spans="12:13" x14ac:dyDescent="0.2">
      <c r="L3569" s="2"/>
      <c r="M3569" s="2"/>
    </row>
    <row r="3570" spans="12:13" x14ac:dyDescent="0.2">
      <c r="L3570" s="2"/>
      <c r="M3570" s="2"/>
    </row>
    <row r="3571" spans="12:13" x14ac:dyDescent="0.2">
      <c r="L3571" s="2"/>
      <c r="M3571" s="2"/>
    </row>
    <row r="3572" spans="12:13" x14ac:dyDescent="0.2">
      <c r="L3572" s="2"/>
      <c r="M3572" s="2"/>
    </row>
    <row r="3573" spans="12:13" x14ac:dyDescent="0.2">
      <c r="L3573" s="2"/>
      <c r="M3573" s="2"/>
    </row>
    <row r="3574" spans="12:13" x14ac:dyDescent="0.2">
      <c r="L3574" s="2"/>
      <c r="M3574" s="2"/>
    </row>
    <row r="3575" spans="12:13" x14ac:dyDescent="0.2">
      <c r="L3575" s="2"/>
      <c r="M3575" s="2"/>
    </row>
    <row r="3576" spans="12:13" x14ac:dyDescent="0.2">
      <c r="L3576" s="2"/>
      <c r="M3576" s="2"/>
    </row>
    <row r="3577" spans="12:13" x14ac:dyDescent="0.2">
      <c r="L3577" s="2"/>
      <c r="M3577" s="2"/>
    </row>
    <row r="3578" spans="12:13" x14ac:dyDescent="0.2">
      <c r="L3578" s="2"/>
      <c r="M3578" s="2"/>
    </row>
    <row r="3579" spans="12:13" x14ac:dyDescent="0.2">
      <c r="L3579" s="2"/>
      <c r="M3579" s="2"/>
    </row>
    <row r="3580" spans="12:13" x14ac:dyDescent="0.2">
      <c r="L3580" s="2"/>
      <c r="M3580" s="2"/>
    </row>
    <row r="3581" spans="12:13" x14ac:dyDescent="0.2">
      <c r="L3581" s="2"/>
      <c r="M3581" s="2"/>
    </row>
    <row r="3582" spans="12:13" x14ac:dyDescent="0.2">
      <c r="L3582" s="2"/>
      <c r="M3582" s="2"/>
    </row>
    <row r="3583" spans="12:13" x14ac:dyDescent="0.2">
      <c r="L3583" s="2"/>
      <c r="M3583" s="2"/>
    </row>
    <row r="3584" spans="12:13" x14ac:dyDescent="0.2">
      <c r="L3584" s="2"/>
      <c r="M3584" s="2"/>
    </row>
    <row r="3585" spans="12:13" x14ac:dyDescent="0.2">
      <c r="L3585" s="2"/>
      <c r="M3585" s="2"/>
    </row>
    <row r="3586" spans="12:13" x14ac:dyDescent="0.2">
      <c r="L3586" s="2"/>
      <c r="M3586" s="2"/>
    </row>
    <row r="3587" spans="12:13" x14ac:dyDescent="0.2">
      <c r="L3587" s="2"/>
      <c r="M3587" s="2"/>
    </row>
    <row r="3588" spans="12:13" x14ac:dyDescent="0.2">
      <c r="L3588" s="2"/>
      <c r="M3588" s="2"/>
    </row>
    <row r="3589" spans="12:13" x14ac:dyDescent="0.2">
      <c r="L3589" s="2"/>
      <c r="M3589" s="2"/>
    </row>
    <row r="3590" spans="12:13" x14ac:dyDescent="0.2">
      <c r="L3590" s="2"/>
      <c r="M3590" s="2"/>
    </row>
    <row r="3591" spans="12:13" x14ac:dyDescent="0.2">
      <c r="L3591" s="2"/>
      <c r="M3591" s="2"/>
    </row>
    <row r="3592" spans="12:13" x14ac:dyDescent="0.2">
      <c r="L3592" s="2"/>
      <c r="M3592" s="2"/>
    </row>
    <row r="3593" spans="12:13" x14ac:dyDescent="0.2">
      <c r="L3593" s="2"/>
      <c r="M3593" s="2"/>
    </row>
    <row r="3594" spans="12:13" x14ac:dyDescent="0.2">
      <c r="L3594" s="2"/>
      <c r="M3594" s="2"/>
    </row>
    <row r="3595" spans="12:13" x14ac:dyDescent="0.2">
      <c r="L3595" s="2"/>
      <c r="M3595" s="2"/>
    </row>
    <row r="3596" spans="12:13" x14ac:dyDescent="0.2">
      <c r="L3596" s="2"/>
      <c r="M3596" s="2"/>
    </row>
    <row r="3597" spans="12:13" x14ac:dyDescent="0.2">
      <c r="L3597" s="2"/>
      <c r="M3597" s="2"/>
    </row>
    <row r="3598" spans="12:13" x14ac:dyDescent="0.2">
      <c r="L3598" s="2"/>
      <c r="M3598" s="2"/>
    </row>
    <row r="3599" spans="12:13" x14ac:dyDescent="0.2">
      <c r="L3599" s="2"/>
      <c r="M3599" s="2"/>
    </row>
    <row r="3600" spans="12:13" x14ac:dyDescent="0.2">
      <c r="L3600" s="2"/>
      <c r="M3600" s="2"/>
    </row>
    <row r="3601" spans="12:13" x14ac:dyDescent="0.2">
      <c r="L3601" s="2"/>
      <c r="M3601" s="2"/>
    </row>
    <row r="3602" spans="12:13" x14ac:dyDescent="0.2">
      <c r="L3602" s="2"/>
      <c r="M3602" s="2"/>
    </row>
    <row r="3603" spans="12:13" x14ac:dyDescent="0.2">
      <c r="L3603" s="2"/>
      <c r="M3603" s="2"/>
    </row>
    <row r="3604" spans="12:13" x14ac:dyDescent="0.2">
      <c r="L3604" s="2"/>
      <c r="M3604" s="2"/>
    </row>
    <row r="3605" spans="12:13" x14ac:dyDescent="0.2">
      <c r="L3605" s="2"/>
      <c r="M3605" s="2"/>
    </row>
    <row r="3606" spans="12:13" x14ac:dyDescent="0.2">
      <c r="L3606" s="2"/>
      <c r="M3606" s="2"/>
    </row>
    <row r="3607" spans="12:13" x14ac:dyDescent="0.2">
      <c r="L3607" s="2"/>
      <c r="M3607" s="2"/>
    </row>
    <row r="3608" spans="12:13" x14ac:dyDescent="0.2">
      <c r="L3608" s="2"/>
      <c r="M3608" s="2"/>
    </row>
    <row r="3609" spans="12:13" x14ac:dyDescent="0.2">
      <c r="L3609" s="2"/>
      <c r="M3609" s="2"/>
    </row>
    <row r="3610" spans="12:13" x14ac:dyDescent="0.2">
      <c r="L3610" s="2"/>
      <c r="M3610" s="2"/>
    </row>
    <row r="3611" spans="12:13" x14ac:dyDescent="0.2">
      <c r="L3611" s="2"/>
      <c r="M3611" s="2"/>
    </row>
    <row r="3612" spans="12:13" x14ac:dyDescent="0.2">
      <c r="L3612" s="2"/>
      <c r="M3612" s="2"/>
    </row>
    <row r="3613" spans="12:13" x14ac:dyDescent="0.2">
      <c r="L3613" s="2"/>
      <c r="M3613" s="2"/>
    </row>
    <row r="3614" spans="12:13" x14ac:dyDescent="0.2">
      <c r="L3614" s="2"/>
      <c r="M3614" s="2"/>
    </row>
    <row r="3615" spans="12:13" x14ac:dyDescent="0.2">
      <c r="L3615" s="2"/>
      <c r="M3615" s="2"/>
    </row>
    <row r="3616" spans="12:13" x14ac:dyDescent="0.2">
      <c r="L3616" s="2"/>
      <c r="M3616" s="2"/>
    </row>
    <row r="3617" spans="12:13" x14ac:dyDescent="0.2">
      <c r="L3617" s="2"/>
      <c r="M3617" s="2"/>
    </row>
    <row r="3618" spans="12:13" x14ac:dyDescent="0.2">
      <c r="L3618" s="2"/>
      <c r="M3618" s="2"/>
    </row>
    <row r="3619" spans="12:13" x14ac:dyDescent="0.2">
      <c r="L3619" s="2"/>
      <c r="M3619" s="2"/>
    </row>
    <row r="3620" spans="12:13" x14ac:dyDescent="0.2">
      <c r="L3620" s="2"/>
      <c r="M3620" s="2"/>
    </row>
    <row r="3621" spans="12:13" x14ac:dyDescent="0.2">
      <c r="L3621" s="2"/>
      <c r="M3621" s="2"/>
    </row>
    <row r="3622" spans="12:13" x14ac:dyDescent="0.2">
      <c r="L3622" s="2"/>
      <c r="M3622" s="2"/>
    </row>
    <row r="3623" spans="12:13" x14ac:dyDescent="0.2">
      <c r="L3623" s="2"/>
      <c r="M3623" s="2"/>
    </row>
    <row r="3624" spans="12:13" x14ac:dyDescent="0.2">
      <c r="L3624" s="2"/>
      <c r="M3624" s="2"/>
    </row>
    <row r="3625" spans="12:13" x14ac:dyDescent="0.2">
      <c r="L3625" s="2"/>
      <c r="M3625" s="2"/>
    </row>
    <row r="3626" spans="12:13" x14ac:dyDescent="0.2">
      <c r="L3626" s="2"/>
      <c r="M3626" s="2"/>
    </row>
    <row r="3627" spans="12:13" x14ac:dyDescent="0.2">
      <c r="L3627" s="2"/>
      <c r="M3627" s="2"/>
    </row>
    <row r="3628" spans="12:13" x14ac:dyDescent="0.2">
      <c r="L3628" s="2"/>
      <c r="M3628" s="2"/>
    </row>
    <row r="3629" spans="12:13" x14ac:dyDescent="0.2">
      <c r="L3629" s="2"/>
      <c r="M3629" s="2"/>
    </row>
    <row r="3630" spans="12:13" x14ac:dyDescent="0.2">
      <c r="L3630" s="2"/>
      <c r="M3630" s="2"/>
    </row>
    <row r="3631" spans="12:13" x14ac:dyDescent="0.2">
      <c r="L3631" s="2"/>
      <c r="M3631" s="2"/>
    </row>
    <row r="3632" spans="12:13" x14ac:dyDescent="0.2">
      <c r="L3632" s="2"/>
      <c r="M3632" s="2"/>
    </row>
    <row r="3633" spans="12:13" x14ac:dyDescent="0.2">
      <c r="L3633" s="2"/>
      <c r="M3633" s="2"/>
    </row>
    <row r="3634" spans="12:13" x14ac:dyDescent="0.2">
      <c r="L3634" s="2"/>
      <c r="M3634" s="2"/>
    </row>
    <row r="3635" spans="12:13" x14ac:dyDescent="0.2">
      <c r="L3635" s="2"/>
      <c r="M3635" s="2"/>
    </row>
    <row r="3636" spans="12:13" x14ac:dyDescent="0.2">
      <c r="L3636" s="2"/>
      <c r="M3636" s="2"/>
    </row>
    <row r="3637" spans="12:13" x14ac:dyDescent="0.2">
      <c r="L3637" s="2"/>
      <c r="M3637" s="2"/>
    </row>
    <row r="3638" spans="12:13" x14ac:dyDescent="0.2">
      <c r="L3638" s="2"/>
      <c r="M3638" s="2"/>
    </row>
    <row r="3639" spans="12:13" x14ac:dyDescent="0.2">
      <c r="L3639" s="2"/>
      <c r="M3639" s="2"/>
    </row>
    <row r="3640" spans="12:13" x14ac:dyDescent="0.2">
      <c r="L3640" s="2"/>
      <c r="M3640" s="2"/>
    </row>
    <row r="3641" spans="12:13" x14ac:dyDescent="0.2">
      <c r="L3641" s="2"/>
      <c r="M3641" s="2"/>
    </row>
    <row r="3642" spans="12:13" x14ac:dyDescent="0.2">
      <c r="L3642" s="2"/>
      <c r="M3642" s="2"/>
    </row>
    <row r="3643" spans="12:13" x14ac:dyDescent="0.2">
      <c r="L3643" s="2"/>
      <c r="M3643" s="2"/>
    </row>
    <row r="3644" spans="12:13" x14ac:dyDescent="0.2">
      <c r="L3644" s="2"/>
      <c r="M3644" s="2"/>
    </row>
    <row r="3645" spans="12:13" x14ac:dyDescent="0.2">
      <c r="L3645" s="2"/>
      <c r="M3645" s="2"/>
    </row>
    <row r="3646" spans="12:13" x14ac:dyDescent="0.2">
      <c r="L3646" s="2"/>
      <c r="M3646" s="2"/>
    </row>
    <row r="3647" spans="12:13" x14ac:dyDescent="0.2">
      <c r="L3647" s="2"/>
      <c r="M3647" s="2"/>
    </row>
    <row r="3648" spans="12:13" x14ac:dyDescent="0.2">
      <c r="L3648" s="2"/>
      <c r="M3648" s="2"/>
    </row>
    <row r="3649" spans="12:13" x14ac:dyDescent="0.2">
      <c r="L3649" s="2"/>
      <c r="M3649" s="2"/>
    </row>
    <row r="3650" spans="12:13" x14ac:dyDescent="0.2">
      <c r="L3650" s="2"/>
      <c r="M3650" s="2"/>
    </row>
    <row r="3651" spans="12:13" x14ac:dyDescent="0.2">
      <c r="L3651" s="2"/>
      <c r="M3651" s="2"/>
    </row>
    <row r="3652" spans="12:13" x14ac:dyDescent="0.2">
      <c r="L3652" s="2"/>
      <c r="M3652" s="2"/>
    </row>
    <row r="3653" spans="12:13" x14ac:dyDescent="0.2">
      <c r="L3653" s="2"/>
      <c r="M3653" s="2"/>
    </row>
    <row r="3654" spans="12:13" x14ac:dyDescent="0.2">
      <c r="L3654" s="2"/>
      <c r="M3654" s="2"/>
    </row>
    <row r="3655" spans="12:13" x14ac:dyDescent="0.2">
      <c r="L3655" s="2"/>
      <c r="M3655" s="2"/>
    </row>
    <row r="3656" spans="12:13" x14ac:dyDescent="0.2">
      <c r="L3656" s="2"/>
      <c r="M3656" s="2"/>
    </row>
    <row r="3657" spans="12:13" x14ac:dyDescent="0.2">
      <c r="L3657" s="2"/>
      <c r="M3657" s="2"/>
    </row>
    <row r="3658" spans="12:13" x14ac:dyDescent="0.2">
      <c r="L3658" s="2"/>
      <c r="M3658" s="2"/>
    </row>
    <row r="3659" spans="12:13" x14ac:dyDescent="0.2">
      <c r="L3659" s="2"/>
      <c r="M3659" s="2"/>
    </row>
    <row r="3660" spans="12:13" x14ac:dyDescent="0.2">
      <c r="L3660" s="2"/>
      <c r="M3660" s="2"/>
    </row>
    <row r="3661" spans="12:13" x14ac:dyDescent="0.2">
      <c r="L3661" s="2"/>
      <c r="M3661" s="2"/>
    </row>
    <row r="3662" spans="12:13" x14ac:dyDescent="0.2">
      <c r="L3662" s="2"/>
      <c r="M3662" s="2"/>
    </row>
    <row r="3663" spans="12:13" x14ac:dyDescent="0.2">
      <c r="L3663" s="2"/>
      <c r="M3663" s="2"/>
    </row>
    <row r="3664" spans="12:13" x14ac:dyDescent="0.2">
      <c r="L3664" s="2"/>
      <c r="M3664" s="2"/>
    </row>
    <row r="3665" spans="12:13" x14ac:dyDescent="0.2">
      <c r="L3665" s="2"/>
      <c r="M3665" s="2"/>
    </row>
    <row r="3666" spans="12:13" x14ac:dyDescent="0.2">
      <c r="L3666" s="2"/>
      <c r="M3666" s="2"/>
    </row>
    <row r="3667" spans="12:13" x14ac:dyDescent="0.2">
      <c r="L3667" s="2"/>
      <c r="M3667" s="2"/>
    </row>
    <row r="3668" spans="12:13" x14ac:dyDescent="0.2">
      <c r="L3668" s="2"/>
      <c r="M3668" s="2"/>
    </row>
    <row r="3669" spans="12:13" x14ac:dyDescent="0.2">
      <c r="L3669" s="2"/>
      <c r="M3669" s="2"/>
    </row>
    <row r="3670" spans="12:13" x14ac:dyDescent="0.2">
      <c r="L3670" s="2"/>
      <c r="M3670" s="2"/>
    </row>
    <row r="3671" spans="12:13" x14ac:dyDescent="0.2">
      <c r="L3671" s="2"/>
      <c r="M3671" s="2"/>
    </row>
    <row r="3672" spans="12:13" x14ac:dyDescent="0.2">
      <c r="L3672" s="2"/>
      <c r="M3672" s="2"/>
    </row>
    <row r="3673" spans="12:13" x14ac:dyDescent="0.2">
      <c r="L3673" s="2"/>
      <c r="M3673" s="2"/>
    </row>
    <row r="3674" spans="12:13" x14ac:dyDescent="0.2">
      <c r="L3674" s="2"/>
      <c r="M3674" s="2"/>
    </row>
    <row r="3675" spans="12:13" x14ac:dyDescent="0.2">
      <c r="L3675" s="2"/>
      <c r="M3675" s="2"/>
    </row>
    <row r="3676" spans="12:13" x14ac:dyDescent="0.2">
      <c r="L3676" s="2"/>
      <c r="M3676" s="2"/>
    </row>
    <row r="3677" spans="12:13" x14ac:dyDescent="0.2">
      <c r="L3677" s="2"/>
      <c r="M3677" s="2"/>
    </row>
    <row r="3678" spans="12:13" x14ac:dyDescent="0.2">
      <c r="L3678" s="2"/>
      <c r="M3678" s="2"/>
    </row>
    <row r="3679" spans="12:13" x14ac:dyDescent="0.2">
      <c r="L3679" s="2"/>
      <c r="M3679" s="2"/>
    </row>
    <row r="3680" spans="12:13" x14ac:dyDescent="0.2">
      <c r="L3680" s="2"/>
      <c r="M3680" s="2"/>
    </row>
    <row r="3681" spans="12:13" x14ac:dyDescent="0.2">
      <c r="L3681" s="2"/>
      <c r="M3681" s="2"/>
    </row>
    <row r="3682" spans="12:13" x14ac:dyDescent="0.2">
      <c r="L3682" s="2"/>
      <c r="M3682" s="2"/>
    </row>
    <row r="3683" spans="12:13" x14ac:dyDescent="0.2">
      <c r="L3683" s="2"/>
      <c r="M3683" s="2"/>
    </row>
    <row r="3684" spans="12:13" x14ac:dyDescent="0.2">
      <c r="L3684" s="2"/>
      <c r="M3684" s="2"/>
    </row>
    <row r="3685" spans="12:13" x14ac:dyDescent="0.2">
      <c r="L3685" s="2"/>
      <c r="M3685" s="2"/>
    </row>
    <row r="3686" spans="12:13" x14ac:dyDescent="0.2">
      <c r="L3686" s="2"/>
      <c r="M3686" s="2"/>
    </row>
    <row r="3687" spans="12:13" x14ac:dyDescent="0.2">
      <c r="L3687" s="2"/>
      <c r="M3687" s="2"/>
    </row>
    <row r="3688" spans="12:13" x14ac:dyDescent="0.2">
      <c r="L3688" s="2"/>
      <c r="M3688" s="2"/>
    </row>
    <row r="3689" spans="12:13" x14ac:dyDescent="0.2">
      <c r="L3689" s="2"/>
      <c r="M3689" s="2"/>
    </row>
    <row r="3690" spans="12:13" x14ac:dyDescent="0.2">
      <c r="L3690" s="2"/>
      <c r="M3690" s="2"/>
    </row>
    <row r="3691" spans="12:13" x14ac:dyDescent="0.2">
      <c r="L3691" s="2"/>
      <c r="M3691" s="2"/>
    </row>
    <row r="3692" spans="12:13" x14ac:dyDescent="0.2">
      <c r="L3692" s="2"/>
      <c r="M3692" s="2"/>
    </row>
    <row r="3693" spans="12:13" x14ac:dyDescent="0.2">
      <c r="L3693" s="2"/>
      <c r="M3693" s="2"/>
    </row>
    <row r="3694" spans="12:13" x14ac:dyDescent="0.2">
      <c r="L3694" s="2"/>
      <c r="M3694" s="2"/>
    </row>
    <row r="3695" spans="12:13" x14ac:dyDescent="0.2">
      <c r="L3695" s="2"/>
      <c r="M3695" s="2"/>
    </row>
    <row r="3696" spans="12:13" x14ac:dyDescent="0.2">
      <c r="L3696" s="2"/>
      <c r="M3696" s="2"/>
    </row>
    <row r="3697" spans="12:13" x14ac:dyDescent="0.2">
      <c r="L3697" s="2"/>
      <c r="M3697" s="2"/>
    </row>
    <row r="3698" spans="12:13" x14ac:dyDescent="0.2">
      <c r="L3698" s="2"/>
      <c r="M3698" s="2"/>
    </row>
    <row r="3699" spans="12:13" x14ac:dyDescent="0.2">
      <c r="L3699" s="2"/>
      <c r="M3699" s="2"/>
    </row>
    <row r="3700" spans="12:13" x14ac:dyDescent="0.2">
      <c r="L3700" s="2"/>
      <c r="M3700" s="2"/>
    </row>
    <row r="3701" spans="12:13" x14ac:dyDescent="0.2">
      <c r="L3701" s="2"/>
      <c r="M3701" s="2"/>
    </row>
    <row r="3702" spans="12:13" x14ac:dyDescent="0.2">
      <c r="L3702" s="2"/>
      <c r="M3702" s="2"/>
    </row>
    <row r="3703" spans="12:13" x14ac:dyDescent="0.2">
      <c r="L3703" s="2"/>
      <c r="M3703" s="2"/>
    </row>
    <row r="3704" spans="12:13" x14ac:dyDescent="0.2">
      <c r="L3704" s="2"/>
      <c r="M3704" s="2"/>
    </row>
    <row r="3705" spans="12:13" x14ac:dyDescent="0.2">
      <c r="L3705" s="2"/>
      <c r="M3705" s="2"/>
    </row>
    <row r="3706" spans="12:13" x14ac:dyDescent="0.2">
      <c r="L3706" s="2"/>
      <c r="M3706" s="2"/>
    </row>
    <row r="3707" spans="12:13" x14ac:dyDescent="0.2">
      <c r="L3707" s="2"/>
      <c r="M3707" s="2"/>
    </row>
    <row r="3708" spans="12:13" x14ac:dyDescent="0.2">
      <c r="L3708" s="2"/>
      <c r="M3708" s="2"/>
    </row>
    <row r="3709" spans="12:13" x14ac:dyDescent="0.2">
      <c r="L3709" s="2"/>
      <c r="M3709" s="2"/>
    </row>
    <row r="3710" spans="12:13" x14ac:dyDescent="0.2">
      <c r="L3710" s="2"/>
      <c r="M3710" s="2"/>
    </row>
    <row r="3711" spans="12:13" x14ac:dyDescent="0.2">
      <c r="L3711" s="2"/>
      <c r="M3711" s="2"/>
    </row>
    <row r="3712" spans="12:13" x14ac:dyDescent="0.2">
      <c r="L3712" s="2"/>
      <c r="M3712" s="2"/>
    </row>
    <row r="3713" spans="12:13" x14ac:dyDescent="0.2">
      <c r="L3713" s="2"/>
      <c r="M3713" s="2"/>
    </row>
    <row r="3714" spans="12:13" x14ac:dyDescent="0.2">
      <c r="L3714" s="2"/>
      <c r="M3714" s="2"/>
    </row>
    <row r="3715" spans="12:13" x14ac:dyDescent="0.2">
      <c r="L3715" s="2"/>
      <c r="M3715" s="2"/>
    </row>
    <row r="3716" spans="12:13" x14ac:dyDescent="0.2">
      <c r="L3716" s="2"/>
      <c r="M3716" s="2"/>
    </row>
    <row r="3717" spans="12:13" x14ac:dyDescent="0.2">
      <c r="L3717" s="2"/>
      <c r="M3717" s="2"/>
    </row>
    <row r="3718" spans="12:13" x14ac:dyDescent="0.2">
      <c r="L3718" s="2"/>
      <c r="M3718" s="2"/>
    </row>
    <row r="3719" spans="12:13" x14ac:dyDescent="0.2">
      <c r="L3719" s="2"/>
      <c r="M3719" s="2"/>
    </row>
    <row r="3720" spans="12:13" x14ac:dyDescent="0.2">
      <c r="L3720" s="2"/>
      <c r="M3720" s="2"/>
    </row>
    <row r="3721" spans="12:13" x14ac:dyDescent="0.2">
      <c r="L3721" s="2"/>
      <c r="M3721" s="2"/>
    </row>
    <row r="3722" spans="12:13" x14ac:dyDescent="0.2">
      <c r="L3722" s="2"/>
      <c r="M3722" s="2"/>
    </row>
    <row r="3723" spans="12:13" x14ac:dyDescent="0.2">
      <c r="L3723" s="2"/>
      <c r="M3723" s="2"/>
    </row>
    <row r="3724" spans="12:13" x14ac:dyDescent="0.2">
      <c r="L3724" s="2"/>
      <c r="M3724" s="2"/>
    </row>
    <row r="3725" spans="12:13" x14ac:dyDescent="0.2">
      <c r="L3725" s="2"/>
      <c r="M3725" s="2"/>
    </row>
    <row r="3726" spans="12:13" x14ac:dyDescent="0.2">
      <c r="L3726" s="2"/>
      <c r="M3726" s="2"/>
    </row>
    <row r="3727" spans="12:13" x14ac:dyDescent="0.2">
      <c r="L3727" s="2"/>
      <c r="M3727" s="2"/>
    </row>
    <row r="3728" spans="12:13" x14ac:dyDescent="0.2">
      <c r="L3728" s="2"/>
      <c r="M3728" s="2"/>
    </row>
    <row r="3729" spans="12:13" x14ac:dyDescent="0.2">
      <c r="L3729" s="2"/>
      <c r="M3729" s="2"/>
    </row>
    <row r="3730" spans="12:13" x14ac:dyDescent="0.2">
      <c r="L3730" s="2"/>
      <c r="M3730" s="2"/>
    </row>
    <row r="3731" spans="12:13" x14ac:dyDescent="0.2">
      <c r="L3731" s="2"/>
      <c r="M3731" s="2"/>
    </row>
    <row r="3732" spans="12:13" x14ac:dyDescent="0.2">
      <c r="L3732" s="2"/>
      <c r="M3732" s="2"/>
    </row>
    <row r="3733" spans="12:13" x14ac:dyDescent="0.2">
      <c r="L3733" s="2"/>
      <c r="M3733" s="2"/>
    </row>
    <row r="3734" spans="12:13" x14ac:dyDescent="0.2">
      <c r="L3734" s="2"/>
      <c r="M3734" s="2"/>
    </row>
    <row r="3735" spans="12:13" x14ac:dyDescent="0.2">
      <c r="L3735" s="2"/>
      <c r="M3735" s="2"/>
    </row>
    <row r="3736" spans="12:13" x14ac:dyDescent="0.2">
      <c r="L3736" s="2"/>
      <c r="M3736" s="2"/>
    </row>
    <row r="3737" spans="12:13" x14ac:dyDescent="0.2">
      <c r="L3737" s="2"/>
      <c r="M3737" s="2"/>
    </row>
    <row r="3738" spans="12:13" x14ac:dyDescent="0.2">
      <c r="L3738" s="2"/>
      <c r="M3738" s="2"/>
    </row>
    <row r="3739" spans="12:13" x14ac:dyDescent="0.2">
      <c r="L3739" s="2"/>
      <c r="M3739" s="2"/>
    </row>
    <row r="3740" spans="12:13" x14ac:dyDescent="0.2">
      <c r="L3740" s="2"/>
      <c r="M3740" s="2"/>
    </row>
    <row r="3741" spans="12:13" x14ac:dyDescent="0.2">
      <c r="L3741" s="2"/>
      <c r="M3741" s="2"/>
    </row>
    <row r="3742" spans="12:13" x14ac:dyDescent="0.2">
      <c r="L3742" s="2"/>
      <c r="M3742" s="2"/>
    </row>
    <row r="3743" spans="12:13" x14ac:dyDescent="0.2">
      <c r="L3743" s="2"/>
      <c r="M3743" s="2"/>
    </row>
    <row r="3744" spans="12:13" x14ac:dyDescent="0.2">
      <c r="L3744" s="2"/>
      <c r="M3744" s="2"/>
    </row>
    <row r="3745" spans="12:13" x14ac:dyDescent="0.2">
      <c r="L3745" s="2"/>
      <c r="M3745" s="2"/>
    </row>
    <row r="3746" spans="12:13" x14ac:dyDescent="0.2">
      <c r="L3746" s="2"/>
      <c r="M3746" s="2"/>
    </row>
    <row r="3747" spans="12:13" x14ac:dyDescent="0.2">
      <c r="L3747" s="2"/>
      <c r="M3747" s="2"/>
    </row>
    <row r="3748" spans="12:13" x14ac:dyDescent="0.2">
      <c r="L3748" s="2"/>
      <c r="M3748" s="2"/>
    </row>
    <row r="3749" spans="12:13" x14ac:dyDescent="0.2">
      <c r="L3749" s="2"/>
      <c r="M3749" s="2"/>
    </row>
    <row r="3750" spans="12:13" x14ac:dyDescent="0.2">
      <c r="L3750" s="2"/>
      <c r="M3750" s="2"/>
    </row>
    <row r="3751" spans="12:13" x14ac:dyDescent="0.2">
      <c r="L3751" s="2"/>
      <c r="M3751" s="2"/>
    </row>
    <row r="3752" spans="12:13" x14ac:dyDescent="0.2">
      <c r="L3752" s="2"/>
      <c r="M3752" s="2"/>
    </row>
    <row r="3753" spans="12:13" x14ac:dyDescent="0.2">
      <c r="L3753" s="2"/>
      <c r="M3753" s="2"/>
    </row>
    <row r="3754" spans="12:13" x14ac:dyDescent="0.2">
      <c r="L3754" s="2"/>
      <c r="M3754" s="2"/>
    </row>
    <row r="3755" spans="12:13" x14ac:dyDescent="0.2">
      <c r="L3755" s="2"/>
      <c r="M3755" s="2"/>
    </row>
    <row r="3756" spans="12:13" x14ac:dyDescent="0.2">
      <c r="L3756" s="2"/>
      <c r="M3756" s="2"/>
    </row>
    <row r="3757" spans="12:13" x14ac:dyDescent="0.2">
      <c r="L3757" s="2"/>
      <c r="M3757" s="2"/>
    </row>
    <row r="3758" spans="12:13" x14ac:dyDescent="0.2">
      <c r="L3758" s="2"/>
      <c r="M3758" s="2"/>
    </row>
    <row r="3759" spans="12:13" x14ac:dyDescent="0.2">
      <c r="L3759" s="2"/>
      <c r="M3759" s="2"/>
    </row>
    <row r="3760" spans="12:13" x14ac:dyDescent="0.2">
      <c r="L3760" s="2"/>
      <c r="M3760" s="2"/>
    </row>
    <row r="3761" spans="12:13" x14ac:dyDescent="0.2">
      <c r="L3761" s="2"/>
      <c r="M3761" s="2"/>
    </row>
    <row r="3762" spans="12:13" x14ac:dyDescent="0.2">
      <c r="L3762" s="2"/>
      <c r="M3762" s="2"/>
    </row>
    <row r="3763" spans="12:13" x14ac:dyDescent="0.2">
      <c r="L3763" s="2"/>
      <c r="M3763" s="2"/>
    </row>
    <row r="3764" spans="12:13" x14ac:dyDescent="0.2">
      <c r="L3764" s="2"/>
      <c r="M3764" s="2"/>
    </row>
    <row r="3765" spans="12:13" x14ac:dyDescent="0.2">
      <c r="L3765" s="2"/>
      <c r="M3765" s="2"/>
    </row>
    <row r="3766" spans="12:13" x14ac:dyDescent="0.2">
      <c r="L3766" s="2"/>
      <c r="M3766" s="2"/>
    </row>
    <row r="3767" spans="12:13" x14ac:dyDescent="0.2">
      <c r="L3767" s="2"/>
      <c r="M3767" s="2"/>
    </row>
    <row r="3768" spans="12:13" x14ac:dyDescent="0.2">
      <c r="L3768" s="2"/>
      <c r="M3768" s="2"/>
    </row>
    <row r="3769" spans="12:13" x14ac:dyDescent="0.2">
      <c r="L3769" s="2"/>
      <c r="M3769" s="2"/>
    </row>
    <row r="3770" spans="12:13" x14ac:dyDescent="0.2">
      <c r="L3770" s="2"/>
      <c r="M3770" s="2"/>
    </row>
    <row r="3771" spans="12:13" x14ac:dyDescent="0.2">
      <c r="L3771" s="2"/>
      <c r="M3771" s="2"/>
    </row>
    <row r="3772" spans="12:13" x14ac:dyDescent="0.2">
      <c r="L3772" s="2"/>
      <c r="M3772" s="2"/>
    </row>
    <row r="3773" spans="12:13" x14ac:dyDescent="0.2">
      <c r="L3773" s="2"/>
      <c r="M3773" s="2"/>
    </row>
    <row r="3774" spans="12:13" x14ac:dyDescent="0.2">
      <c r="L3774" s="2"/>
      <c r="M3774" s="2"/>
    </row>
    <row r="3775" spans="12:13" x14ac:dyDescent="0.2">
      <c r="L3775" s="2"/>
      <c r="M3775" s="2"/>
    </row>
    <row r="3776" spans="12:13" x14ac:dyDescent="0.2">
      <c r="L3776" s="2"/>
      <c r="M3776" s="2"/>
    </row>
    <row r="3777" spans="12:13" x14ac:dyDescent="0.2">
      <c r="L3777" s="2"/>
      <c r="M3777" s="2"/>
    </row>
    <row r="3778" spans="12:13" x14ac:dyDescent="0.2">
      <c r="L3778" s="2"/>
      <c r="M3778" s="2"/>
    </row>
    <row r="3779" spans="12:13" x14ac:dyDescent="0.2">
      <c r="L3779" s="2"/>
      <c r="M3779" s="2"/>
    </row>
    <row r="3780" spans="12:13" x14ac:dyDescent="0.2">
      <c r="L3780" s="2"/>
      <c r="M3780" s="2"/>
    </row>
    <row r="3781" spans="12:13" x14ac:dyDescent="0.2">
      <c r="L3781" s="2"/>
      <c r="M3781" s="2"/>
    </row>
    <row r="3782" spans="12:13" x14ac:dyDescent="0.2">
      <c r="L3782" s="2"/>
      <c r="M3782" s="2"/>
    </row>
    <row r="3783" spans="12:13" x14ac:dyDescent="0.2">
      <c r="L3783" s="2"/>
      <c r="M3783" s="2"/>
    </row>
    <row r="3784" spans="12:13" x14ac:dyDescent="0.2">
      <c r="L3784" s="2"/>
      <c r="M3784" s="2"/>
    </row>
    <row r="3785" spans="12:13" x14ac:dyDescent="0.2">
      <c r="L3785" s="2"/>
      <c r="M3785" s="2"/>
    </row>
    <row r="3786" spans="12:13" x14ac:dyDescent="0.2">
      <c r="L3786" s="2"/>
      <c r="M3786" s="2"/>
    </row>
    <row r="3787" spans="12:13" x14ac:dyDescent="0.2">
      <c r="L3787" s="2"/>
      <c r="M3787" s="2"/>
    </row>
    <row r="3788" spans="12:13" x14ac:dyDescent="0.2">
      <c r="L3788" s="2"/>
      <c r="M3788" s="2"/>
    </row>
    <row r="3789" spans="12:13" x14ac:dyDescent="0.2">
      <c r="L3789" s="2"/>
      <c r="M3789" s="2"/>
    </row>
    <row r="3790" spans="12:13" x14ac:dyDescent="0.2">
      <c r="L3790" s="2"/>
      <c r="M3790" s="2"/>
    </row>
    <row r="3791" spans="12:13" x14ac:dyDescent="0.2">
      <c r="L3791" s="2"/>
      <c r="M3791" s="2"/>
    </row>
    <row r="3792" spans="12:13" x14ac:dyDescent="0.2">
      <c r="L3792" s="2"/>
      <c r="M3792" s="2"/>
    </row>
    <row r="3793" spans="12:13" x14ac:dyDescent="0.2">
      <c r="L3793" s="2"/>
      <c r="M3793" s="2"/>
    </row>
    <row r="3794" spans="12:13" x14ac:dyDescent="0.2">
      <c r="L3794" s="2"/>
      <c r="M3794" s="2"/>
    </row>
    <row r="3795" spans="12:13" x14ac:dyDescent="0.2">
      <c r="L3795" s="2"/>
      <c r="M3795" s="2"/>
    </row>
    <row r="3796" spans="12:13" x14ac:dyDescent="0.2">
      <c r="L3796" s="2"/>
      <c r="M3796" s="2"/>
    </row>
    <row r="3797" spans="12:13" x14ac:dyDescent="0.2">
      <c r="L3797" s="2"/>
      <c r="M3797" s="2"/>
    </row>
    <row r="3798" spans="12:13" x14ac:dyDescent="0.2">
      <c r="L3798" s="2"/>
      <c r="M3798" s="2"/>
    </row>
    <row r="3799" spans="12:13" x14ac:dyDescent="0.2">
      <c r="L3799" s="2"/>
      <c r="M3799" s="2"/>
    </row>
    <row r="3800" spans="12:13" x14ac:dyDescent="0.2">
      <c r="L3800" s="2"/>
      <c r="M3800" s="2"/>
    </row>
    <row r="3801" spans="12:13" x14ac:dyDescent="0.2">
      <c r="L3801" s="2"/>
      <c r="M3801" s="2"/>
    </row>
    <row r="3802" spans="12:13" x14ac:dyDescent="0.2">
      <c r="L3802" s="2"/>
      <c r="M3802" s="2"/>
    </row>
    <row r="3803" spans="12:13" x14ac:dyDescent="0.2">
      <c r="L3803" s="2"/>
      <c r="M3803" s="2"/>
    </row>
    <row r="3804" spans="12:13" x14ac:dyDescent="0.2">
      <c r="L3804" s="2"/>
      <c r="M3804" s="2"/>
    </row>
    <row r="3805" spans="12:13" x14ac:dyDescent="0.2">
      <c r="L3805" s="2"/>
      <c r="M3805" s="2"/>
    </row>
    <row r="3806" spans="12:13" x14ac:dyDescent="0.2">
      <c r="L3806" s="2"/>
      <c r="M3806" s="2"/>
    </row>
    <row r="3807" spans="12:13" x14ac:dyDescent="0.2">
      <c r="L3807" s="2"/>
      <c r="M3807" s="2"/>
    </row>
    <row r="3808" spans="12:13" x14ac:dyDescent="0.2">
      <c r="L3808" s="2"/>
      <c r="M3808" s="2"/>
    </row>
    <row r="3809" spans="12:13" x14ac:dyDescent="0.2">
      <c r="L3809" s="2"/>
      <c r="M3809" s="2"/>
    </row>
    <row r="3810" spans="12:13" x14ac:dyDescent="0.2">
      <c r="L3810" s="2"/>
      <c r="M3810" s="2"/>
    </row>
    <row r="3811" spans="12:13" x14ac:dyDescent="0.2">
      <c r="L3811" s="2"/>
      <c r="M3811" s="2"/>
    </row>
    <row r="3812" spans="12:13" x14ac:dyDescent="0.2">
      <c r="L3812" s="2"/>
      <c r="M3812" s="2"/>
    </row>
    <row r="3813" spans="12:13" x14ac:dyDescent="0.2">
      <c r="L3813" s="2"/>
      <c r="M3813" s="2"/>
    </row>
    <row r="3814" spans="12:13" x14ac:dyDescent="0.2">
      <c r="L3814" s="2"/>
      <c r="M3814" s="2"/>
    </row>
    <row r="3815" spans="12:13" x14ac:dyDescent="0.2">
      <c r="L3815" s="2"/>
      <c r="M3815" s="2"/>
    </row>
    <row r="3816" spans="12:13" x14ac:dyDescent="0.2">
      <c r="L3816" s="2"/>
      <c r="M3816" s="2"/>
    </row>
    <row r="3817" spans="12:13" x14ac:dyDescent="0.2">
      <c r="L3817" s="2"/>
      <c r="M3817" s="2"/>
    </row>
    <row r="3818" spans="12:13" x14ac:dyDescent="0.2">
      <c r="L3818" s="2"/>
      <c r="M3818" s="2"/>
    </row>
    <row r="3819" spans="12:13" x14ac:dyDescent="0.2">
      <c r="L3819" s="2"/>
      <c r="M3819" s="2"/>
    </row>
    <row r="3820" spans="12:13" x14ac:dyDescent="0.2">
      <c r="L3820" s="2"/>
      <c r="M3820" s="2"/>
    </row>
    <row r="3821" spans="12:13" x14ac:dyDescent="0.2">
      <c r="L3821" s="2"/>
      <c r="M3821" s="2"/>
    </row>
    <row r="3822" spans="12:13" x14ac:dyDescent="0.2">
      <c r="L3822" s="2"/>
      <c r="M3822" s="2"/>
    </row>
    <row r="3823" spans="12:13" x14ac:dyDescent="0.2">
      <c r="L3823" s="2"/>
      <c r="M3823" s="2"/>
    </row>
    <row r="3824" spans="12:13" x14ac:dyDescent="0.2">
      <c r="L3824" s="2"/>
      <c r="M3824" s="2"/>
    </row>
    <row r="3825" spans="12:13" x14ac:dyDescent="0.2">
      <c r="L3825" s="2"/>
      <c r="M3825" s="2"/>
    </row>
    <row r="3826" spans="12:13" x14ac:dyDescent="0.2">
      <c r="L3826" s="2"/>
      <c r="M3826" s="2"/>
    </row>
    <row r="3827" spans="12:13" x14ac:dyDescent="0.2">
      <c r="L3827" s="2"/>
      <c r="M3827" s="2"/>
    </row>
    <row r="3828" spans="12:13" x14ac:dyDescent="0.2">
      <c r="L3828" s="2"/>
      <c r="M3828" s="2"/>
    </row>
    <row r="3829" spans="12:13" x14ac:dyDescent="0.2">
      <c r="L3829" s="2"/>
      <c r="M3829" s="2"/>
    </row>
    <row r="3830" spans="12:13" x14ac:dyDescent="0.2">
      <c r="L3830" s="2"/>
      <c r="M3830" s="2"/>
    </row>
    <row r="3831" spans="12:13" x14ac:dyDescent="0.2">
      <c r="L3831" s="2"/>
      <c r="M3831" s="2"/>
    </row>
    <row r="3832" spans="12:13" x14ac:dyDescent="0.2">
      <c r="L3832" s="2"/>
      <c r="M3832" s="2"/>
    </row>
    <row r="3833" spans="12:13" x14ac:dyDescent="0.2">
      <c r="L3833" s="2"/>
      <c r="M3833" s="2"/>
    </row>
    <row r="3834" spans="12:13" x14ac:dyDescent="0.2">
      <c r="L3834" s="2"/>
      <c r="M3834" s="2"/>
    </row>
    <row r="3835" spans="12:13" x14ac:dyDescent="0.2">
      <c r="L3835" s="2"/>
      <c r="M3835" s="2"/>
    </row>
    <row r="3836" spans="12:13" x14ac:dyDescent="0.2">
      <c r="L3836" s="2"/>
      <c r="M3836" s="2"/>
    </row>
    <row r="3837" spans="12:13" x14ac:dyDescent="0.2">
      <c r="L3837" s="2"/>
      <c r="M3837" s="2"/>
    </row>
    <row r="3838" spans="12:13" x14ac:dyDescent="0.2">
      <c r="L3838" s="2"/>
      <c r="M3838" s="2"/>
    </row>
    <row r="3839" spans="12:13" x14ac:dyDescent="0.2">
      <c r="L3839" s="2"/>
      <c r="M3839" s="2"/>
    </row>
    <row r="3840" spans="12:13" x14ac:dyDescent="0.2">
      <c r="L3840" s="2"/>
      <c r="M3840" s="2"/>
    </row>
    <row r="3841" spans="12:13" x14ac:dyDescent="0.2">
      <c r="L3841" s="2"/>
      <c r="M3841" s="2"/>
    </row>
    <row r="3842" spans="12:13" x14ac:dyDescent="0.2">
      <c r="L3842" s="2"/>
      <c r="M3842" s="2"/>
    </row>
    <row r="3843" spans="12:13" x14ac:dyDescent="0.2">
      <c r="L3843" s="2"/>
      <c r="M3843" s="2"/>
    </row>
    <row r="3844" spans="12:13" x14ac:dyDescent="0.2">
      <c r="L3844" s="2"/>
      <c r="M3844" s="2"/>
    </row>
    <row r="3845" spans="12:13" x14ac:dyDescent="0.2">
      <c r="L3845" s="2"/>
      <c r="M3845" s="2"/>
    </row>
    <row r="3846" spans="12:13" x14ac:dyDescent="0.2">
      <c r="L3846" s="2"/>
      <c r="M3846" s="2"/>
    </row>
    <row r="3847" spans="12:13" x14ac:dyDescent="0.2">
      <c r="L3847" s="2"/>
      <c r="M3847" s="2"/>
    </row>
    <row r="3848" spans="12:13" x14ac:dyDescent="0.2">
      <c r="L3848" s="2"/>
      <c r="M3848" s="2"/>
    </row>
    <row r="3849" spans="12:13" x14ac:dyDescent="0.2">
      <c r="L3849" s="2"/>
      <c r="M3849" s="2"/>
    </row>
    <row r="3850" spans="12:13" x14ac:dyDescent="0.2">
      <c r="L3850" s="2"/>
      <c r="M3850" s="2"/>
    </row>
    <row r="3851" spans="12:13" x14ac:dyDescent="0.2">
      <c r="L3851" s="2"/>
      <c r="M3851" s="2"/>
    </row>
    <row r="3852" spans="12:13" x14ac:dyDescent="0.2">
      <c r="L3852" s="2"/>
      <c r="M3852" s="2"/>
    </row>
    <row r="3853" spans="12:13" x14ac:dyDescent="0.2">
      <c r="L3853" s="2"/>
      <c r="M3853" s="2"/>
    </row>
    <row r="3854" spans="12:13" x14ac:dyDescent="0.2">
      <c r="L3854" s="2"/>
      <c r="M3854" s="2"/>
    </row>
    <row r="3855" spans="12:13" x14ac:dyDescent="0.2">
      <c r="L3855" s="2"/>
      <c r="M3855" s="2"/>
    </row>
    <row r="3856" spans="12:13" x14ac:dyDescent="0.2">
      <c r="L3856" s="2"/>
      <c r="M3856" s="2"/>
    </row>
    <row r="3857" spans="12:13" x14ac:dyDescent="0.2">
      <c r="L3857" s="2"/>
      <c r="M3857" s="2"/>
    </row>
    <row r="3858" spans="12:13" x14ac:dyDescent="0.2">
      <c r="L3858" s="2"/>
      <c r="M3858" s="2"/>
    </row>
    <row r="3859" spans="12:13" x14ac:dyDescent="0.2">
      <c r="L3859" s="2"/>
      <c r="M3859" s="2"/>
    </row>
    <row r="3860" spans="12:13" x14ac:dyDescent="0.2">
      <c r="L3860" s="2"/>
      <c r="M3860" s="2"/>
    </row>
    <row r="3861" spans="12:13" x14ac:dyDescent="0.2">
      <c r="L3861" s="2"/>
      <c r="M3861" s="2"/>
    </row>
    <row r="3862" spans="12:13" x14ac:dyDescent="0.2">
      <c r="L3862" s="2"/>
      <c r="M3862" s="2"/>
    </row>
    <row r="3863" spans="12:13" x14ac:dyDescent="0.2">
      <c r="L3863" s="2"/>
      <c r="M3863" s="2"/>
    </row>
    <row r="3864" spans="12:13" x14ac:dyDescent="0.2">
      <c r="L3864" s="2"/>
      <c r="M3864" s="2"/>
    </row>
    <row r="3865" spans="12:13" x14ac:dyDescent="0.2">
      <c r="L3865" s="2"/>
      <c r="M3865" s="2"/>
    </row>
    <row r="3866" spans="12:13" x14ac:dyDescent="0.2">
      <c r="L3866" s="2"/>
      <c r="M3866" s="2"/>
    </row>
    <row r="3867" spans="12:13" x14ac:dyDescent="0.2">
      <c r="L3867" s="2"/>
      <c r="M3867" s="2"/>
    </row>
    <row r="3868" spans="12:13" x14ac:dyDescent="0.2">
      <c r="L3868" s="2"/>
      <c r="M3868" s="2"/>
    </row>
    <row r="3869" spans="12:13" x14ac:dyDescent="0.2">
      <c r="L3869" s="2"/>
      <c r="M3869" s="2"/>
    </row>
    <row r="3870" spans="12:13" x14ac:dyDescent="0.2">
      <c r="L3870" s="2"/>
      <c r="M3870" s="2"/>
    </row>
    <row r="3871" spans="12:13" x14ac:dyDescent="0.2">
      <c r="L3871" s="2"/>
      <c r="M3871" s="2"/>
    </row>
    <row r="3872" spans="12:13" x14ac:dyDescent="0.2">
      <c r="L3872" s="2"/>
      <c r="M3872" s="2"/>
    </row>
    <row r="3873" spans="12:13" x14ac:dyDescent="0.2">
      <c r="L3873" s="2"/>
      <c r="M3873" s="2"/>
    </row>
    <row r="3874" spans="12:13" x14ac:dyDescent="0.2">
      <c r="L3874" s="2"/>
      <c r="M3874" s="2"/>
    </row>
    <row r="3875" spans="12:13" x14ac:dyDescent="0.2">
      <c r="L3875" s="2"/>
      <c r="M3875" s="2"/>
    </row>
    <row r="3876" spans="12:13" x14ac:dyDescent="0.2">
      <c r="L3876" s="2"/>
      <c r="M3876" s="2"/>
    </row>
    <row r="3877" spans="12:13" x14ac:dyDescent="0.2">
      <c r="L3877" s="2"/>
      <c r="M3877" s="2"/>
    </row>
    <row r="3878" spans="12:13" x14ac:dyDescent="0.2">
      <c r="L3878" s="2"/>
      <c r="M3878" s="2"/>
    </row>
    <row r="3879" spans="12:13" x14ac:dyDescent="0.2">
      <c r="L3879" s="2"/>
      <c r="M3879" s="2"/>
    </row>
    <row r="3880" spans="12:13" x14ac:dyDescent="0.2">
      <c r="L3880" s="2"/>
      <c r="M3880" s="2"/>
    </row>
    <row r="3881" spans="12:13" x14ac:dyDescent="0.2">
      <c r="L3881" s="2"/>
      <c r="M3881" s="2"/>
    </row>
    <row r="3882" spans="12:13" x14ac:dyDescent="0.2">
      <c r="L3882" s="2"/>
      <c r="M3882" s="2"/>
    </row>
    <row r="3883" spans="12:13" x14ac:dyDescent="0.2">
      <c r="L3883" s="2"/>
      <c r="M3883" s="2"/>
    </row>
    <row r="3884" spans="12:13" x14ac:dyDescent="0.2">
      <c r="L3884" s="2"/>
      <c r="M3884" s="2"/>
    </row>
    <row r="3885" spans="12:13" x14ac:dyDescent="0.2">
      <c r="L3885" s="2"/>
      <c r="M3885" s="2"/>
    </row>
    <row r="3886" spans="12:13" x14ac:dyDescent="0.2">
      <c r="L3886" s="2"/>
      <c r="M3886" s="2"/>
    </row>
    <row r="3887" spans="12:13" x14ac:dyDescent="0.2">
      <c r="L3887" s="2"/>
      <c r="M3887" s="2"/>
    </row>
    <row r="3888" spans="12:13" x14ac:dyDescent="0.2">
      <c r="L3888" s="2"/>
      <c r="M3888" s="2"/>
    </row>
    <row r="3889" spans="12:13" x14ac:dyDescent="0.2">
      <c r="L3889" s="2"/>
      <c r="M3889" s="2"/>
    </row>
    <row r="3890" spans="12:13" x14ac:dyDescent="0.2">
      <c r="L3890" s="2"/>
      <c r="M3890" s="2"/>
    </row>
    <row r="3891" spans="12:13" x14ac:dyDescent="0.2">
      <c r="L3891" s="2"/>
      <c r="M3891" s="2"/>
    </row>
    <row r="3892" spans="12:13" x14ac:dyDescent="0.2">
      <c r="L3892" s="2"/>
      <c r="M3892" s="2"/>
    </row>
    <row r="3893" spans="12:13" x14ac:dyDescent="0.2">
      <c r="L3893" s="2"/>
      <c r="M3893" s="2"/>
    </row>
    <row r="3894" spans="12:13" x14ac:dyDescent="0.2">
      <c r="L3894" s="2"/>
      <c r="M3894" s="2"/>
    </row>
    <row r="3895" spans="12:13" x14ac:dyDescent="0.2">
      <c r="L3895" s="2"/>
      <c r="M3895" s="2"/>
    </row>
    <row r="3896" spans="12:13" x14ac:dyDescent="0.2">
      <c r="L3896" s="2"/>
      <c r="M3896" s="2"/>
    </row>
    <row r="3897" spans="12:13" x14ac:dyDescent="0.2">
      <c r="L3897" s="2"/>
      <c r="M3897" s="2"/>
    </row>
    <row r="3898" spans="12:13" x14ac:dyDescent="0.2">
      <c r="L3898" s="2"/>
      <c r="M3898" s="2"/>
    </row>
    <row r="3899" spans="12:13" x14ac:dyDescent="0.2">
      <c r="L3899" s="2"/>
      <c r="M3899" s="2"/>
    </row>
    <row r="3900" spans="12:13" x14ac:dyDescent="0.2">
      <c r="L3900" s="2"/>
      <c r="M3900" s="2"/>
    </row>
    <row r="3901" spans="12:13" x14ac:dyDescent="0.2">
      <c r="L3901" s="2"/>
      <c r="M3901" s="2"/>
    </row>
    <row r="3902" spans="12:13" x14ac:dyDescent="0.2">
      <c r="L3902" s="2"/>
      <c r="M3902" s="2"/>
    </row>
    <row r="3903" spans="12:13" x14ac:dyDescent="0.2">
      <c r="L3903" s="2"/>
      <c r="M3903" s="2"/>
    </row>
    <row r="3904" spans="12:13" x14ac:dyDescent="0.2">
      <c r="L3904" s="2"/>
      <c r="M3904" s="2"/>
    </row>
    <row r="3905" spans="12:13" x14ac:dyDescent="0.2">
      <c r="L3905" s="2"/>
      <c r="M3905" s="2"/>
    </row>
    <row r="3906" spans="12:13" x14ac:dyDescent="0.2">
      <c r="L3906" s="2"/>
      <c r="M3906" s="2"/>
    </row>
    <row r="3907" spans="12:13" x14ac:dyDescent="0.2">
      <c r="L3907" s="2"/>
      <c r="M3907" s="2"/>
    </row>
    <row r="3908" spans="12:13" x14ac:dyDescent="0.2">
      <c r="L3908" s="2"/>
      <c r="M3908" s="2"/>
    </row>
    <row r="3909" spans="12:13" x14ac:dyDescent="0.2">
      <c r="L3909" s="2"/>
      <c r="M3909" s="2"/>
    </row>
    <row r="3910" spans="12:13" x14ac:dyDescent="0.2">
      <c r="L3910" s="2"/>
      <c r="M3910" s="2"/>
    </row>
    <row r="3911" spans="12:13" x14ac:dyDescent="0.2">
      <c r="L3911" s="2"/>
      <c r="M3911" s="2"/>
    </row>
    <row r="3912" spans="12:13" x14ac:dyDescent="0.2">
      <c r="L3912" s="2"/>
      <c r="M3912" s="2"/>
    </row>
    <row r="3913" spans="12:13" x14ac:dyDescent="0.2">
      <c r="L3913" s="2"/>
      <c r="M3913" s="2"/>
    </row>
    <row r="3914" spans="12:13" x14ac:dyDescent="0.2">
      <c r="L3914" s="2"/>
      <c r="M3914" s="2"/>
    </row>
    <row r="3915" spans="12:13" x14ac:dyDescent="0.2">
      <c r="L3915" s="2"/>
      <c r="M3915" s="2"/>
    </row>
    <row r="3916" spans="12:13" x14ac:dyDescent="0.2">
      <c r="L3916" s="2"/>
      <c r="M3916" s="2"/>
    </row>
    <row r="3917" spans="12:13" x14ac:dyDescent="0.2">
      <c r="L3917" s="2"/>
      <c r="M3917" s="2"/>
    </row>
    <row r="3918" spans="12:13" x14ac:dyDescent="0.2">
      <c r="L3918" s="2"/>
      <c r="M3918" s="2"/>
    </row>
    <row r="3919" spans="12:13" x14ac:dyDescent="0.2">
      <c r="L3919" s="2"/>
      <c r="M3919" s="2"/>
    </row>
    <row r="3920" spans="12:13" x14ac:dyDescent="0.2">
      <c r="L3920" s="2"/>
      <c r="M3920" s="2"/>
    </row>
    <row r="3921" spans="12:13" x14ac:dyDescent="0.2">
      <c r="L3921" s="2"/>
      <c r="M3921" s="2"/>
    </row>
    <row r="3922" spans="12:13" x14ac:dyDescent="0.2">
      <c r="L3922" s="2"/>
      <c r="M3922" s="2"/>
    </row>
    <row r="3923" spans="12:13" x14ac:dyDescent="0.2">
      <c r="L3923" s="2"/>
      <c r="M3923" s="2"/>
    </row>
    <row r="3924" spans="12:13" x14ac:dyDescent="0.2">
      <c r="L3924" s="2"/>
      <c r="M3924" s="2"/>
    </row>
    <row r="3925" spans="12:13" x14ac:dyDescent="0.2">
      <c r="L3925" s="2"/>
      <c r="M3925" s="2"/>
    </row>
    <row r="3926" spans="12:13" x14ac:dyDescent="0.2">
      <c r="L3926" s="2"/>
      <c r="M3926" s="2"/>
    </row>
    <row r="3927" spans="12:13" x14ac:dyDescent="0.2">
      <c r="L3927" s="2"/>
      <c r="M3927" s="2"/>
    </row>
    <row r="3928" spans="12:13" x14ac:dyDescent="0.2">
      <c r="L3928" s="2"/>
      <c r="M3928" s="2"/>
    </row>
    <row r="3929" spans="12:13" x14ac:dyDescent="0.2">
      <c r="L3929" s="2"/>
      <c r="M3929" s="2"/>
    </row>
    <row r="3930" spans="12:13" x14ac:dyDescent="0.2">
      <c r="L3930" s="2"/>
      <c r="M3930" s="2"/>
    </row>
    <row r="3931" spans="12:13" x14ac:dyDescent="0.2">
      <c r="L3931" s="2"/>
      <c r="M3931" s="2"/>
    </row>
    <row r="3932" spans="12:13" x14ac:dyDescent="0.2">
      <c r="L3932" s="2"/>
      <c r="M3932" s="2"/>
    </row>
    <row r="3933" spans="12:13" x14ac:dyDescent="0.2">
      <c r="L3933" s="2"/>
      <c r="M3933" s="2"/>
    </row>
    <row r="3934" spans="12:13" x14ac:dyDescent="0.2">
      <c r="L3934" s="2"/>
      <c r="M3934" s="2"/>
    </row>
    <row r="3935" spans="12:13" x14ac:dyDescent="0.2">
      <c r="L3935" s="2"/>
      <c r="M3935" s="2"/>
    </row>
    <row r="3936" spans="12:13" x14ac:dyDescent="0.2">
      <c r="L3936" s="2"/>
      <c r="M3936" s="2"/>
    </row>
    <row r="3937" spans="12:13" x14ac:dyDescent="0.2">
      <c r="L3937" s="2"/>
      <c r="M3937" s="2"/>
    </row>
    <row r="3938" spans="12:13" x14ac:dyDescent="0.2">
      <c r="L3938" s="2"/>
      <c r="M3938" s="2"/>
    </row>
    <row r="3939" spans="12:13" x14ac:dyDescent="0.2">
      <c r="L3939" s="2"/>
      <c r="M3939" s="2"/>
    </row>
    <row r="3940" spans="12:13" x14ac:dyDescent="0.2">
      <c r="L3940" s="2"/>
      <c r="M3940" s="2"/>
    </row>
    <row r="3941" spans="12:13" x14ac:dyDescent="0.2">
      <c r="L3941" s="2"/>
      <c r="M3941" s="2"/>
    </row>
    <row r="3942" spans="12:13" x14ac:dyDescent="0.2">
      <c r="L3942" s="2"/>
      <c r="M3942" s="2"/>
    </row>
    <row r="3943" spans="12:13" x14ac:dyDescent="0.2">
      <c r="L3943" s="2"/>
      <c r="M3943" s="2"/>
    </row>
    <row r="3944" spans="12:13" x14ac:dyDescent="0.2">
      <c r="L3944" s="2"/>
      <c r="M3944" s="2"/>
    </row>
    <row r="3945" spans="12:13" x14ac:dyDescent="0.2">
      <c r="L3945" s="2"/>
      <c r="M3945" s="2"/>
    </row>
    <row r="3946" spans="12:13" x14ac:dyDescent="0.2">
      <c r="L3946" s="2"/>
      <c r="M3946" s="2"/>
    </row>
    <row r="3947" spans="12:13" x14ac:dyDescent="0.2">
      <c r="L3947" s="2"/>
      <c r="M3947" s="2"/>
    </row>
    <row r="3948" spans="12:13" x14ac:dyDescent="0.2">
      <c r="L3948" s="2"/>
      <c r="M3948" s="2"/>
    </row>
    <row r="3949" spans="12:13" x14ac:dyDescent="0.2">
      <c r="L3949" s="2"/>
      <c r="M3949" s="2"/>
    </row>
    <row r="3950" spans="12:13" x14ac:dyDescent="0.2">
      <c r="L3950" s="2"/>
      <c r="M3950" s="2"/>
    </row>
    <row r="3951" spans="12:13" x14ac:dyDescent="0.2">
      <c r="L3951" s="2"/>
      <c r="M3951" s="2"/>
    </row>
    <row r="3952" spans="12:13" x14ac:dyDescent="0.2">
      <c r="L3952" s="2"/>
      <c r="M3952" s="2"/>
    </row>
    <row r="3953" spans="12:13" x14ac:dyDescent="0.2">
      <c r="L3953" s="2"/>
      <c r="M3953" s="2"/>
    </row>
    <row r="3954" spans="12:13" x14ac:dyDescent="0.2">
      <c r="L3954" s="2"/>
      <c r="M3954" s="2"/>
    </row>
    <row r="3955" spans="12:13" x14ac:dyDescent="0.2">
      <c r="L3955" s="2"/>
      <c r="M3955" s="2"/>
    </row>
    <row r="3956" spans="12:13" x14ac:dyDescent="0.2">
      <c r="L3956" s="2"/>
      <c r="M3956" s="2"/>
    </row>
    <row r="3957" spans="12:13" x14ac:dyDescent="0.2">
      <c r="L3957" s="2"/>
      <c r="M3957" s="2"/>
    </row>
    <row r="3958" spans="12:13" x14ac:dyDescent="0.2">
      <c r="L3958" s="2"/>
      <c r="M3958" s="2"/>
    </row>
    <row r="3959" spans="12:13" x14ac:dyDescent="0.2">
      <c r="L3959" s="2"/>
      <c r="M3959" s="2"/>
    </row>
    <row r="3960" spans="12:13" x14ac:dyDescent="0.2">
      <c r="L3960" s="2"/>
      <c r="M3960" s="2"/>
    </row>
    <row r="3961" spans="12:13" x14ac:dyDescent="0.2">
      <c r="L3961" s="2"/>
      <c r="M3961" s="2"/>
    </row>
    <row r="3962" spans="12:13" x14ac:dyDescent="0.2">
      <c r="L3962" s="2"/>
      <c r="M3962" s="2"/>
    </row>
    <row r="3963" spans="12:13" x14ac:dyDescent="0.2">
      <c r="L3963" s="2"/>
      <c r="M3963" s="2"/>
    </row>
    <row r="3964" spans="12:13" x14ac:dyDescent="0.2">
      <c r="L3964" s="2"/>
      <c r="M3964" s="2"/>
    </row>
    <row r="3965" spans="12:13" x14ac:dyDescent="0.2">
      <c r="L3965" s="2"/>
      <c r="M3965" s="2"/>
    </row>
    <row r="3966" spans="12:13" x14ac:dyDescent="0.2">
      <c r="L3966" s="2"/>
      <c r="M3966" s="2"/>
    </row>
    <row r="3967" spans="12:13" x14ac:dyDescent="0.2">
      <c r="L3967" s="2"/>
      <c r="M3967" s="2"/>
    </row>
    <row r="3968" spans="12:13" x14ac:dyDescent="0.2">
      <c r="L3968" s="2"/>
      <c r="M3968" s="2"/>
    </row>
    <row r="3969" spans="12:13" x14ac:dyDescent="0.2">
      <c r="L3969" s="2"/>
      <c r="M3969" s="2"/>
    </row>
    <row r="3970" spans="12:13" x14ac:dyDescent="0.2">
      <c r="L3970" s="2"/>
      <c r="M3970" s="2"/>
    </row>
    <row r="3971" spans="12:13" x14ac:dyDescent="0.2">
      <c r="L3971" s="2"/>
      <c r="M3971" s="2"/>
    </row>
    <row r="3972" spans="12:13" x14ac:dyDescent="0.2">
      <c r="L3972" s="2"/>
      <c r="M3972" s="2"/>
    </row>
    <row r="3973" spans="12:13" x14ac:dyDescent="0.2">
      <c r="L3973" s="2"/>
      <c r="M3973" s="2"/>
    </row>
    <row r="3974" spans="12:13" x14ac:dyDescent="0.2">
      <c r="L3974" s="2"/>
      <c r="M3974" s="2"/>
    </row>
    <row r="3975" spans="12:13" x14ac:dyDescent="0.2">
      <c r="L3975" s="2"/>
      <c r="M3975" s="2"/>
    </row>
    <row r="3976" spans="12:13" x14ac:dyDescent="0.2">
      <c r="L3976" s="2"/>
      <c r="M3976" s="2"/>
    </row>
    <row r="3977" spans="12:13" x14ac:dyDescent="0.2">
      <c r="L3977" s="2"/>
      <c r="M3977" s="2"/>
    </row>
    <row r="3978" spans="12:13" x14ac:dyDescent="0.2">
      <c r="L3978" s="2"/>
      <c r="M3978" s="2"/>
    </row>
    <row r="3979" spans="12:13" x14ac:dyDescent="0.2">
      <c r="L3979" s="2"/>
      <c r="M3979" s="2"/>
    </row>
    <row r="3980" spans="12:13" x14ac:dyDescent="0.2">
      <c r="L3980" s="2"/>
      <c r="M3980" s="2"/>
    </row>
    <row r="3981" spans="12:13" x14ac:dyDescent="0.2">
      <c r="L3981" s="2"/>
      <c r="M3981" s="2"/>
    </row>
    <row r="3982" spans="12:13" x14ac:dyDescent="0.2">
      <c r="L3982" s="2"/>
      <c r="M3982" s="2"/>
    </row>
    <row r="3983" spans="12:13" x14ac:dyDescent="0.2">
      <c r="L3983" s="2"/>
      <c r="M3983" s="2"/>
    </row>
    <row r="3984" spans="12:13" x14ac:dyDescent="0.2">
      <c r="L3984" s="2"/>
      <c r="M3984" s="2"/>
    </row>
    <row r="3985" spans="12:13" x14ac:dyDescent="0.2">
      <c r="L3985" s="2"/>
      <c r="M3985" s="2"/>
    </row>
    <row r="3986" spans="12:13" x14ac:dyDescent="0.2">
      <c r="L3986" s="2"/>
      <c r="M3986" s="2"/>
    </row>
    <row r="3987" spans="12:13" x14ac:dyDescent="0.2">
      <c r="L3987" s="2"/>
      <c r="M3987" s="2"/>
    </row>
    <row r="3988" spans="12:13" x14ac:dyDescent="0.2">
      <c r="L3988" s="2"/>
      <c r="M3988" s="2"/>
    </row>
    <row r="3989" spans="12:13" x14ac:dyDescent="0.2">
      <c r="L3989" s="2"/>
      <c r="M3989" s="2"/>
    </row>
    <row r="3990" spans="12:13" x14ac:dyDescent="0.2">
      <c r="L3990" s="2"/>
      <c r="M3990" s="2"/>
    </row>
    <row r="3991" spans="12:13" x14ac:dyDescent="0.2">
      <c r="L3991" s="2"/>
      <c r="M3991" s="2"/>
    </row>
    <row r="3992" spans="12:13" x14ac:dyDescent="0.2">
      <c r="L3992" s="2"/>
      <c r="M3992" s="2"/>
    </row>
    <row r="3993" spans="12:13" x14ac:dyDescent="0.2">
      <c r="L3993" s="2"/>
      <c r="M3993" s="2"/>
    </row>
    <row r="3994" spans="12:13" x14ac:dyDescent="0.2">
      <c r="L3994" s="2"/>
      <c r="M3994" s="2"/>
    </row>
    <row r="3995" spans="12:13" x14ac:dyDescent="0.2">
      <c r="L3995" s="2"/>
      <c r="M3995" s="2"/>
    </row>
    <row r="3996" spans="12:13" x14ac:dyDescent="0.2">
      <c r="L3996" s="2"/>
      <c r="M3996" s="2"/>
    </row>
    <row r="3997" spans="12:13" x14ac:dyDescent="0.2">
      <c r="L3997" s="2"/>
      <c r="M3997" s="2"/>
    </row>
    <row r="3998" spans="12:13" x14ac:dyDescent="0.2">
      <c r="L3998" s="2"/>
      <c r="M3998" s="2"/>
    </row>
    <row r="3999" spans="12:13" x14ac:dyDescent="0.2">
      <c r="L3999" s="2"/>
      <c r="M3999" s="2"/>
    </row>
    <row r="4000" spans="12:13" x14ac:dyDescent="0.2">
      <c r="L4000" s="2"/>
      <c r="M4000" s="2"/>
    </row>
    <row r="4001" spans="12:13" x14ac:dyDescent="0.2">
      <c r="L4001" s="2"/>
      <c r="M4001" s="2"/>
    </row>
    <row r="4002" spans="12:13" x14ac:dyDescent="0.2">
      <c r="L4002" s="2"/>
      <c r="M4002" s="2"/>
    </row>
    <row r="4003" spans="12:13" x14ac:dyDescent="0.2">
      <c r="L4003" s="2"/>
      <c r="M4003" s="2"/>
    </row>
    <row r="4004" spans="12:13" x14ac:dyDescent="0.2">
      <c r="L4004" s="2"/>
      <c r="M4004" s="2"/>
    </row>
    <row r="4005" spans="12:13" x14ac:dyDescent="0.2">
      <c r="L4005" s="2"/>
      <c r="M4005" s="2"/>
    </row>
    <row r="4006" spans="12:13" x14ac:dyDescent="0.2">
      <c r="L4006" s="2"/>
      <c r="M4006" s="2"/>
    </row>
    <row r="4007" spans="12:13" x14ac:dyDescent="0.2">
      <c r="L4007" s="2"/>
      <c r="M4007" s="2"/>
    </row>
    <row r="4008" spans="12:13" x14ac:dyDescent="0.2">
      <c r="L4008" s="2"/>
      <c r="M4008" s="2"/>
    </row>
    <row r="4009" spans="12:13" x14ac:dyDescent="0.2">
      <c r="L4009" s="2"/>
      <c r="M4009" s="2"/>
    </row>
    <row r="4010" spans="12:13" x14ac:dyDescent="0.2">
      <c r="L4010" s="2"/>
      <c r="M4010" s="2"/>
    </row>
    <row r="4011" spans="12:13" x14ac:dyDescent="0.2">
      <c r="L4011" s="2"/>
      <c r="M4011" s="2"/>
    </row>
    <row r="4012" spans="12:13" x14ac:dyDescent="0.2">
      <c r="L4012" s="2"/>
      <c r="M4012" s="2"/>
    </row>
    <row r="4013" spans="12:13" x14ac:dyDescent="0.2">
      <c r="L4013" s="2"/>
      <c r="M4013" s="2"/>
    </row>
    <row r="4014" spans="12:13" x14ac:dyDescent="0.2">
      <c r="L4014" s="2"/>
      <c r="M4014" s="2"/>
    </row>
    <row r="4015" spans="12:13" x14ac:dyDescent="0.2">
      <c r="L4015" s="2"/>
      <c r="M4015" s="2"/>
    </row>
    <row r="4016" spans="12:13" x14ac:dyDescent="0.2">
      <c r="L4016" s="2"/>
      <c r="M4016" s="2"/>
    </row>
    <row r="4017" spans="12:13" x14ac:dyDescent="0.2">
      <c r="L4017" s="2"/>
      <c r="M4017" s="2"/>
    </row>
    <row r="4018" spans="12:13" x14ac:dyDescent="0.2">
      <c r="L4018" s="2"/>
      <c r="M4018" s="2"/>
    </row>
    <row r="4019" spans="12:13" x14ac:dyDescent="0.2">
      <c r="L4019" s="2"/>
      <c r="M4019" s="2"/>
    </row>
    <row r="4020" spans="12:13" x14ac:dyDescent="0.2">
      <c r="L4020" s="2"/>
      <c r="M4020" s="2"/>
    </row>
    <row r="4021" spans="12:13" x14ac:dyDescent="0.2">
      <c r="L4021" s="2"/>
      <c r="M4021" s="2"/>
    </row>
    <row r="4022" spans="12:13" x14ac:dyDescent="0.2">
      <c r="L4022" s="2"/>
      <c r="M4022" s="2"/>
    </row>
    <row r="4023" spans="12:13" x14ac:dyDescent="0.2">
      <c r="L4023" s="2"/>
      <c r="M4023" s="2"/>
    </row>
    <row r="4024" spans="12:13" x14ac:dyDescent="0.2">
      <c r="L4024" s="2"/>
      <c r="M4024" s="2"/>
    </row>
    <row r="4025" spans="12:13" x14ac:dyDescent="0.2">
      <c r="L4025" s="2"/>
      <c r="M4025" s="2"/>
    </row>
    <row r="4026" spans="12:13" x14ac:dyDescent="0.2">
      <c r="L4026" s="2"/>
      <c r="M4026" s="2"/>
    </row>
    <row r="4027" spans="12:13" x14ac:dyDescent="0.2">
      <c r="L4027" s="2"/>
      <c r="M4027" s="2"/>
    </row>
    <row r="4028" spans="12:13" x14ac:dyDescent="0.2">
      <c r="L4028" s="2"/>
      <c r="M4028" s="2"/>
    </row>
    <row r="4029" spans="12:13" x14ac:dyDescent="0.2">
      <c r="L4029" s="2"/>
      <c r="M4029" s="2"/>
    </row>
    <row r="4030" spans="12:13" x14ac:dyDescent="0.2">
      <c r="L4030" s="2"/>
      <c r="M4030" s="2"/>
    </row>
    <row r="4031" spans="12:13" x14ac:dyDescent="0.2">
      <c r="L4031" s="2"/>
      <c r="M4031" s="2"/>
    </row>
    <row r="4032" spans="12:13" x14ac:dyDescent="0.2">
      <c r="L4032" s="2"/>
      <c r="M4032" s="2"/>
    </row>
    <row r="4033" spans="12:13" x14ac:dyDescent="0.2">
      <c r="L4033" s="2"/>
      <c r="M4033" s="2"/>
    </row>
    <row r="4034" spans="12:13" x14ac:dyDescent="0.2">
      <c r="L4034" s="2"/>
      <c r="M4034" s="2"/>
    </row>
    <row r="4035" spans="12:13" x14ac:dyDescent="0.2">
      <c r="L4035" s="2"/>
      <c r="M4035" s="2"/>
    </row>
    <row r="4036" spans="12:13" x14ac:dyDescent="0.2">
      <c r="L4036" s="2"/>
      <c r="M4036" s="2"/>
    </row>
    <row r="4037" spans="12:13" x14ac:dyDescent="0.2">
      <c r="L4037" s="2"/>
      <c r="M4037" s="2"/>
    </row>
    <row r="4038" spans="12:13" x14ac:dyDescent="0.2">
      <c r="L4038" s="2"/>
      <c r="M4038" s="2"/>
    </row>
    <row r="4039" spans="12:13" x14ac:dyDescent="0.2">
      <c r="L4039" s="2"/>
      <c r="M4039" s="2"/>
    </row>
    <row r="4040" spans="12:13" x14ac:dyDescent="0.2">
      <c r="L4040" s="2"/>
      <c r="M4040" s="2"/>
    </row>
    <row r="4041" spans="12:13" x14ac:dyDescent="0.2">
      <c r="L4041" s="2"/>
      <c r="M4041" s="2"/>
    </row>
    <row r="4042" spans="12:13" x14ac:dyDescent="0.2">
      <c r="L4042" s="2"/>
      <c r="M4042" s="2"/>
    </row>
    <row r="4043" spans="12:13" x14ac:dyDescent="0.2">
      <c r="L4043" s="2"/>
      <c r="M4043" s="2"/>
    </row>
    <row r="4044" spans="12:13" x14ac:dyDescent="0.2">
      <c r="L4044" s="2"/>
      <c r="M4044" s="2"/>
    </row>
    <row r="4045" spans="12:13" x14ac:dyDescent="0.2">
      <c r="L4045" s="2"/>
      <c r="M4045" s="2"/>
    </row>
    <row r="4046" spans="12:13" x14ac:dyDescent="0.2">
      <c r="L4046" s="2"/>
      <c r="M4046" s="2"/>
    </row>
    <row r="4047" spans="12:13" x14ac:dyDescent="0.2">
      <c r="L4047" s="2"/>
      <c r="M4047" s="2"/>
    </row>
    <row r="4048" spans="12:13" x14ac:dyDescent="0.2">
      <c r="L4048" s="2"/>
      <c r="M4048" s="2"/>
    </row>
    <row r="4049" spans="12:13" x14ac:dyDescent="0.2">
      <c r="L4049" s="2"/>
      <c r="M4049" s="2"/>
    </row>
    <row r="4050" spans="12:13" x14ac:dyDescent="0.2">
      <c r="L4050" s="2"/>
      <c r="M4050" s="2"/>
    </row>
    <row r="4051" spans="12:13" x14ac:dyDescent="0.2">
      <c r="L4051" s="2"/>
      <c r="M4051" s="2"/>
    </row>
    <row r="4052" spans="12:13" x14ac:dyDescent="0.2">
      <c r="L4052" s="2"/>
      <c r="M4052" s="2"/>
    </row>
    <row r="4053" spans="12:13" x14ac:dyDescent="0.2">
      <c r="L4053" s="2"/>
      <c r="M4053" s="2"/>
    </row>
    <row r="4054" spans="12:13" x14ac:dyDescent="0.2">
      <c r="L4054" s="2"/>
      <c r="M4054" s="2"/>
    </row>
    <row r="4055" spans="12:13" x14ac:dyDescent="0.2">
      <c r="L4055" s="2"/>
      <c r="M4055" s="2"/>
    </row>
    <row r="4056" spans="12:13" x14ac:dyDescent="0.2">
      <c r="L4056" s="2"/>
      <c r="M4056" s="2"/>
    </row>
    <row r="4057" spans="12:13" x14ac:dyDescent="0.2">
      <c r="L4057" s="2"/>
      <c r="M4057" s="2"/>
    </row>
    <row r="4058" spans="12:13" x14ac:dyDescent="0.2">
      <c r="L4058" s="2"/>
      <c r="M4058" s="2"/>
    </row>
    <row r="4059" spans="12:13" x14ac:dyDescent="0.2">
      <c r="L4059" s="2"/>
      <c r="M4059" s="2"/>
    </row>
    <row r="4060" spans="12:13" x14ac:dyDescent="0.2">
      <c r="L4060" s="2"/>
      <c r="M4060" s="2"/>
    </row>
    <row r="4061" spans="12:13" x14ac:dyDescent="0.2">
      <c r="L4061" s="2"/>
      <c r="M4061" s="2"/>
    </row>
    <row r="4062" spans="12:13" x14ac:dyDescent="0.2">
      <c r="L4062" s="2"/>
      <c r="M4062" s="2"/>
    </row>
    <row r="4063" spans="12:13" x14ac:dyDescent="0.2">
      <c r="L4063" s="2"/>
      <c r="M4063" s="2"/>
    </row>
    <row r="4064" spans="12:13" x14ac:dyDescent="0.2">
      <c r="L4064" s="2"/>
      <c r="M4064" s="2"/>
    </row>
    <row r="4065" spans="12:13" x14ac:dyDescent="0.2">
      <c r="L4065" s="2"/>
      <c r="M4065" s="2"/>
    </row>
    <row r="4066" spans="12:13" x14ac:dyDescent="0.2">
      <c r="L4066" s="2"/>
      <c r="M4066" s="2"/>
    </row>
    <row r="4067" spans="12:13" x14ac:dyDescent="0.2">
      <c r="L4067" s="2"/>
      <c r="M4067" s="2"/>
    </row>
    <row r="4068" spans="12:13" x14ac:dyDescent="0.2">
      <c r="L4068" s="2"/>
      <c r="M4068" s="2"/>
    </row>
    <row r="4069" spans="12:13" x14ac:dyDescent="0.2">
      <c r="L4069" s="2"/>
      <c r="M4069" s="2"/>
    </row>
    <row r="4070" spans="12:13" x14ac:dyDescent="0.2">
      <c r="L4070" s="2"/>
      <c r="M4070" s="2"/>
    </row>
    <row r="4071" spans="12:13" x14ac:dyDescent="0.2">
      <c r="L4071" s="2"/>
      <c r="M4071" s="2"/>
    </row>
    <row r="4072" spans="12:13" x14ac:dyDescent="0.2">
      <c r="L4072" s="2"/>
      <c r="M4072" s="2"/>
    </row>
    <row r="4073" spans="12:13" x14ac:dyDescent="0.2">
      <c r="L4073" s="2"/>
      <c r="M4073" s="2"/>
    </row>
    <row r="4074" spans="12:13" x14ac:dyDescent="0.2">
      <c r="L4074" s="2"/>
      <c r="M4074" s="2"/>
    </row>
    <row r="4075" spans="12:13" x14ac:dyDescent="0.2">
      <c r="L4075" s="2"/>
      <c r="M4075" s="2"/>
    </row>
    <row r="4076" spans="12:13" x14ac:dyDescent="0.2">
      <c r="L4076" s="2"/>
      <c r="M4076" s="2"/>
    </row>
    <row r="4077" spans="12:13" x14ac:dyDescent="0.2">
      <c r="L4077" s="2"/>
      <c r="M4077" s="2"/>
    </row>
    <row r="4078" spans="12:13" x14ac:dyDescent="0.2">
      <c r="L4078" s="2"/>
      <c r="M4078" s="2"/>
    </row>
    <row r="4079" spans="12:13" x14ac:dyDescent="0.2">
      <c r="L4079" s="2"/>
      <c r="M4079" s="2"/>
    </row>
    <row r="4080" spans="12:13" x14ac:dyDescent="0.2">
      <c r="L4080" s="2"/>
      <c r="M4080" s="2"/>
    </row>
    <row r="4081" spans="12:13" x14ac:dyDescent="0.2">
      <c r="L4081" s="2"/>
      <c r="M4081" s="2"/>
    </row>
    <row r="4082" spans="12:13" x14ac:dyDescent="0.2">
      <c r="L4082" s="2"/>
      <c r="M4082" s="2"/>
    </row>
    <row r="4083" spans="12:13" x14ac:dyDescent="0.2">
      <c r="L4083" s="2"/>
      <c r="M4083" s="2"/>
    </row>
    <row r="4084" spans="12:13" x14ac:dyDescent="0.2">
      <c r="L4084" s="2"/>
      <c r="M4084" s="2"/>
    </row>
    <row r="4085" spans="12:13" x14ac:dyDescent="0.2">
      <c r="L4085" s="2"/>
      <c r="M4085" s="2"/>
    </row>
    <row r="4086" spans="12:13" x14ac:dyDescent="0.2">
      <c r="L4086" s="2"/>
      <c r="M4086" s="2"/>
    </row>
    <row r="4087" spans="12:13" x14ac:dyDescent="0.2">
      <c r="L4087" s="2"/>
      <c r="M4087" s="2"/>
    </row>
    <row r="4088" spans="12:13" x14ac:dyDescent="0.2">
      <c r="L4088" s="2"/>
      <c r="M4088" s="2"/>
    </row>
    <row r="4089" spans="12:13" x14ac:dyDescent="0.2">
      <c r="L4089" s="2"/>
      <c r="M4089" s="2"/>
    </row>
    <row r="4090" spans="12:13" x14ac:dyDescent="0.2">
      <c r="L4090" s="2"/>
      <c r="M4090" s="2"/>
    </row>
    <row r="4091" spans="12:13" x14ac:dyDescent="0.2">
      <c r="L4091" s="2"/>
      <c r="M4091" s="2"/>
    </row>
    <row r="4092" spans="12:13" x14ac:dyDescent="0.2">
      <c r="L4092" s="2"/>
      <c r="M4092" s="2"/>
    </row>
    <row r="4093" spans="12:13" x14ac:dyDescent="0.2">
      <c r="L4093" s="2"/>
      <c r="M4093" s="2"/>
    </row>
    <row r="4094" spans="12:13" x14ac:dyDescent="0.2">
      <c r="L4094" s="2"/>
      <c r="M4094" s="2"/>
    </row>
    <row r="4095" spans="12:13" x14ac:dyDescent="0.2">
      <c r="L4095" s="2"/>
      <c r="M4095" s="2"/>
    </row>
    <row r="4096" spans="12:13" x14ac:dyDescent="0.2">
      <c r="L4096" s="2"/>
      <c r="M4096" s="2"/>
    </row>
    <row r="4097" spans="12:13" x14ac:dyDescent="0.2">
      <c r="L4097" s="2"/>
      <c r="M4097" s="2"/>
    </row>
    <row r="4098" spans="12:13" x14ac:dyDescent="0.2">
      <c r="L4098" s="2"/>
      <c r="M4098" s="2"/>
    </row>
    <row r="4099" spans="12:13" x14ac:dyDescent="0.2">
      <c r="L4099" s="2"/>
      <c r="M4099" s="2"/>
    </row>
    <row r="4100" spans="12:13" x14ac:dyDescent="0.2">
      <c r="L4100" s="2"/>
      <c r="M4100" s="2"/>
    </row>
    <row r="4101" spans="12:13" x14ac:dyDescent="0.2">
      <c r="L4101" s="2"/>
      <c r="M4101" s="2"/>
    </row>
    <row r="4102" spans="12:13" x14ac:dyDescent="0.2">
      <c r="L4102" s="2"/>
      <c r="M4102" s="2"/>
    </row>
    <row r="4103" spans="12:13" x14ac:dyDescent="0.2">
      <c r="L4103" s="2"/>
      <c r="M4103" s="2"/>
    </row>
    <row r="4104" spans="12:13" x14ac:dyDescent="0.2">
      <c r="L4104" s="2"/>
      <c r="M4104" s="2"/>
    </row>
    <row r="4105" spans="12:13" x14ac:dyDescent="0.2">
      <c r="L4105" s="2"/>
      <c r="M4105" s="2"/>
    </row>
    <row r="4106" spans="12:13" x14ac:dyDescent="0.2">
      <c r="L4106" s="2"/>
      <c r="M4106" s="2"/>
    </row>
    <row r="4107" spans="12:13" x14ac:dyDescent="0.2">
      <c r="L4107" s="2"/>
      <c r="M4107" s="2"/>
    </row>
    <row r="4108" spans="12:13" x14ac:dyDescent="0.2">
      <c r="L4108" s="2"/>
      <c r="M4108" s="2"/>
    </row>
    <row r="4109" spans="12:13" x14ac:dyDescent="0.2">
      <c r="L4109" s="2"/>
      <c r="M4109" s="2"/>
    </row>
    <row r="4110" spans="12:13" x14ac:dyDescent="0.2">
      <c r="L4110" s="2"/>
      <c r="M4110" s="2"/>
    </row>
    <row r="4111" spans="12:13" x14ac:dyDescent="0.2">
      <c r="L4111" s="2"/>
      <c r="M4111" s="2"/>
    </row>
    <row r="4112" spans="12:13" x14ac:dyDescent="0.2">
      <c r="L4112" s="2"/>
      <c r="M4112" s="2"/>
    </row>
    <row r="4113" spans="12:13" x14ac:dyDescent="0.2">
      <c r="L4113" s="2"/>
      <c r="M4113" s="2"/>
    </row>
    <row r="4114" spans="12:13" x14ac:dyDescent="0.2">
      <c r="L4114" s="2"/>
      <c r="M4114" s="2"/>
    </row>
    <row r="4115" spans="12:13" x14ac:dyDescent="0.2">
      <c r="L4115" s="2"/>
      <c r="M4115" s="2"/>
    </row>
    <row r="4116" spans="12:13" x14ac:dyDescent="0.2">
      <c r="L4116" s="2"/>
      <c r="M4116" s="2"/>
    </row>
    <row r="4117" spans="12:13" x14ac:dyDescent="0.2">
      <c r="L4117" s="2"/>
      <c r="M4117" s="2"/>
    </row>
    <row r="4118" spans="12:13" x14ac:dyDescent="0.2">
      <c r="L4118" s="2"/>
      <c r="M4118" s="2"/>
    </row>
    <row r="4119" spans="12:13" x14ac:dyDescent="0.2">
      <c r="L4119" s="2"/>
      <c r="M4119" s="2"/>
    </row>
    <row r="4120" spans="12:13" x14ac:dyDescent="0.2">
      <c r="L4120" s="2"/>
      <c r="M4120" s="2"/>
    </row>
    <row r="4121" spans="12:13" x14ac:dyDescent="0.2">
      <c r="L4121" s="2"/>
      <c r="M4121" s="2"/>
    </row>
    <row r="4122" spans="12:13" x14ac:dyDescent="0.2">
      <c r="L4122" s="2"/>
      <c r="M4122" s="2"/>
    </row>
    <row r="4123" spans="12:13" x14ac:dyDescent="0.2">
      <c r="L4123" s="2"/>
      <c r="M4123" s="2"/>
    </row>
    <row r="4124" spans="12:13" x14ac:dyDescent="0.2">
      <c r="L4124" s="2"/>
      <c r="M4124" s="2"/>
    </row>
    <row r="4125" spans="12:13" x14ac:dyDescent="0.2">
      <c r="L4125" s="2"/>
      <c r="M4125" s="2"/>
    </row>
    <row r="4126" spans="12:13" x14ac:dyDescent="0.2">
      <c r="L4126" s="2"/>
      <c r="M4126" s="2"/>
    </row>
    <row r="4127" spans="12:13" x14ac:dyDescent="0.2">
      <c r="L4127" s="2"/>
      <c r="M4127" s="2"/>
    </row>
    <row r="4128" spans="12:13" x14ac:dyDescent="0.2">
      <c r="L4128" s="2"/>
      <c r="M4128" s="2"/>
    </row>
    <row r="4129" spans="12:13" x14ac:dyDescent="0.2">
      <c r="L4129" s="2"/>
      <c r="M4129" s="2"/>
    </row>
    <row r="4130" spans="12:13" x14ac:dyDescent="0.2">
      <c r="L4130" s="2"/>
      <c r="M4130" s="2"/>
    </row>
    <row r="4131" spans="12:13" x14ac:dyDescent="0.2">
      <c r="L4131" s="2"/>
      <c r="M4131" s="2"/>
    </row>
    <row r="4132" spans="12:13" x14ac:dyDescent="0.2">
      <c r="L4132" s="2"/>
      <c r="M4132" s="2"/>
    </row>
    <row r="4133" spans="12:13" x14ac:dyDescent="0.2">
      <c r="L4133" s="2"/>
      <c r="M4133" s="2"/>
    </row>
    <row r="4134" spans="12:13" x14ac:dyDescent="0.2">
      <c r="L4134" s="2"/>
      <c r="M4134" s="2"/>
    </row>
    <row r="4135" spans="12:13" x14ac:dyDescent="0.2">
      <c r="L4135" s="2"/>
      <c r="M4135" s="2"/>
    </row>
    <row r="4136" spans="12:13" x14ac:dyDescent="0.2">
      <c r="L4136" s="2"/>
      <c r="M4136" s="2"/>
    </row>
    <row r="4137" spans="12:13" x14ac:dyDescent="0.2">
      <c r="L4137" s="2"/>
      <c r="M4137" s="2"/>
    </row>
    <row r="4138" spans="12:13" x14ac:dyDescent="0.2">
      <c r="L4138" s="2"/>
      <c r="M4138" s="2"/>
    </row>
    <row r="4139" spans="12:13" x14ac:dyDescent="0.2">
      <c r="L4139" s="2"/>
      <c r="M4139" s="2"/>
    </row>
    <row r="4140" spans="12:13" x14ac:dyDescent="0.2">
      <c r="L4140" s="2"/>
      <c r="M4140" s="2"/>
    </row>
    <row r="4141" spans="12:13" x14ac:dyDescent="0.2">
      <c r="L4141" s="2"/>
      <c r="M4141" s="2"/>
    </row>
    <row r="4142" spans="12:13" x14ac:dyDescent="0.2">
      <c r="L4142" s="2"/>
      <c r="M4142" s="2"/>
    </row>
    <row r="4143" spans="12:13" x14ac:dyDescent="0.2">
      <c r="L4143" s="2"/>
      <c r="M4143" s="2"/>
    </row>
    <row r="4144" spans="12:13" x14ac:dyDescent="0.2">
      <c r="L4144" s="2"/>
      <c r="M4144" s="2"/>
    </row>
    <row r="4145" spans="12:13" x14ac:dyDescent="0.2">
      <c r="L4145" s="2"/>
      <c r="M4145" s="2"/>
    </row>
    <row r="4146" spans="12:13" x14ac:dyDescent="0.2">
      <c r="L4146" s="2"/>
      <c r="M4146" s="2"/>
    </row>
    <row r="4147" spans="12:13" x14ac:dyDescent="0.2">
      <c r="L4147" s="2"/>
      <c r="M4147" s="2"/>
    </row>
    <row r="4148" spans="12:13" x14ac:dyDescent="0.2">
      <c r="L4148" s="2"/>
      <c r="M4148" s="2"/>
    </row>
    <row r="4149" spans="12:13" x14ac:dyDescent="0.2">
      <c r="L4149" s="2"/>
      <c r="M4149" s="2"/>
    </row>
    <row r="4150" spans="12:13" x14ac:dyDescent="0.2">
      <c r="L4150" s="2"/>
      <c r="M4150" s="2"/>
    </row>
    <row r="4151" spans="12:13" x14ac:dyDescent="0.2">
      <c r="L4151" s="2"/>
      <c r="M4151" s="2"/>
    </row>
    <row r="4152" spans="12:13" x14ac:dyDescent="0.2">
      <c r="L4152" s="2"/>
      <c r="M4152" s="2"/>
    </row>
    <row r="4153" spans="12:13" x14ac:dyDescent="0.2">
      <c r="L4153" s="2"/>
      <c r="M4153" s="2"/>
    </row>
    <row r="4154" spans="12:13" x14ac:dyDescent="0.2">
      <c r="L4154" s="2"/>
      <c r="M4154" s="2"/>
    </row>
    <row r="4155" spans="12:13" x14ac:dyDescent="0.2">
      <c r="L4155" s="2"/>
      <c r="M4155" s="2"/>
    </row>
    <row r="4156" spans="12:13" x14ac:dyDescent="0.2">
      <c r="L4156" s="2"/>
      <c r="M4156" s="2"/>
    </row>
    <row r="4157" spans="12:13" x14ac:dyDescent="0.2">
      <c r="L4157" s="2"/>
      <c r="M4157" s="2"/>
    </row>
    <row r="4158" spans="12:13" x14ac:dyDescent="0.2">
      <c r="L4158" s="2"/>
      <c r="M4158" s="2"/>
    </row>
    <row r="4159" spans="12:13" x14ac:dyDescent="0.2">
      <c r="L4159" s="2"/>
      <c r="M4159" s="2"/>
    </row>
    <row r="4160" spans="12:13" x14ac:dyDescent="0.2">
      <c r="L4160" s="2"/>
      <c r="M4160" s="2"/>
    </row>
    <row r="4161" spans="12:13" x14ac:dyDescent="0.2">
      <c r="L4161" s="2"/>
      <c r="M4161" s="2"/>
    </row>
    <row r="4162" spans="12:13" x14ac:dyDescent="0.2">
      <c r="L4162" s="2"/>
      <c r="M4162" s="2"/>
    </row>
    <row r="4163" spans="12:13" x14ac:dyDescent="0.2">
      <c r="L4163" s="2"/>
      <c r="M4163" s="2"/>
    </row>
    <row r="4164" spans="12:13" x14ac:dyDescent="0.2">
      <c r="L4164" s="2"/>
      <c r="M4164" s="2"/>
    </row>
    <row r="4165" spans="12:13" x14ac:dyDescent="0.2">
      <c r="L4165" s="2"/>
      <c r="M4165" s="2"/>
    </row>
    <row r="4166" spans="12:13" x14ac:dyDescent="0.2">
      <c r="L4166" s="2"/>
      <c r="M4166" s="2"/>
    </row>
    <row r="4167" spans="12:13" x14ac:dyDescent="0.2">
      <c r="L4167" s="2"/>
      <c r="M4167" s="2"/>
    </row>
    <row r="4168" spans="12:13" x14ac:dyDescent="0.2">
      <c r="L4168" s="2"/>
      <c r="M4168" s="2"/>
    </row>
    <row r="4169" spans="12:13" x14ac:dyDescent="0.2">
      <c r="L4169" s="2"/>
      <c r="M4169" s="2"/>
    </row>
    <row r="4170" spans="12:13" x14ac:dyDescent="0.2">
      <c r="L4170" s="2"/>
      <c r="M4170" s="2"/>
    </row>
    <row r="4171" spans="12:13" x14ac:dyDescent="0.2">
      <c r="L4171" s="2"/>
      <c r="M4171" s="2"/>
    </row>
    <row r="4172" spans="12:13" x14ac:dyDescent="0.2">
      <c r="L4172" s="2"/>
      <c r="M4172" s="2"/>
    </row>
    <row r="4173" spans="12:13" x14ac:dyDescent="0.2">
      <c r="L4173" s="2"/>
      <c r="M4173" s="2"/>
    </row>
    <row r="4174" spans="12:13" x14ac:dyDescent="0.2">
      <c r="L4174" s="2"/>
      <c r="M4174" s="2"/>
    </row>
    <row r="4175" spans="12:13" x14ac:dyDescent="0.2">
      <c r="L4175" s="2"/>
      <c r="M4175" s="2"/>
    </row>
    <row r="4176" spans="12:13" x14ac:dyDescent="0.2">
      <c r="L4176" s="2"/>
      <c r="M4176" s="2"/>
    </row>
    <row r="4177" spans="12:13" x14ac:dyDescent="0.2">
      <c r="L4177" s="2"/>
      <c r="M4177" s="2"/>
    </row>
    <row r="4178" spans="12:13" x14ac:dyDescent="0.2">
      <c r="L4178" s="2"/>
      <c r="M4178" s="2"/>
    </row>
    <row r="4179" spans="12:13" x14ac:dyDescent="0.2">
      <c r="L4179" s="2"/>
      <c r="M4179" s="2"/>
    </row>
    <row r="4180" spans="12:13" x14ac:dyDescent="0.2">
      <c r="L4180" s="2"/>
      <c r="M4180" s="2"/>
    </row>
    <row r="4181" spans="12:13" x14ac:dyDescent="0.2">
      <c r="L4181" s="2"/>
      <c r="M4181" s="2"/>
    </row>
    <row r="4182" spans="12:13" x14ac:dyDescent="0.2">
      <c r="L4182" s="2"/>
      <c r="M4182" s="2"/>
    </row>
    <row r="4183" spans="12:13" x14ac:dyDescent="0.2">
      <c r="L4183" s="2"/>
      <c r="M4183" s="2"/>
    </row>
    <row r="4184" spans="12:13" x14ac:dyDescent="0.2">
      <c r="L4184" s="2"/>
      <c r="M4184" s="2"/>
    </row>
    <row r="4185" spans="12:13" x14ac:dyDescent="0.2">
      <c r="L4185" s="2"/>
      <c r="M4185" s="2"/>
    </row>
    <row r="4186" spans="12:13" x14ac:dyDescent="0.2">
      <c r="L4186" s="2"/>
      <c r="M4186" s="2"/>
    </row>
    <row r="4187" spans="12:13" x14ac:dyDescent="0.2">
      <c r="L4187" s="2"/>
      <c r="M4187" s="2"/>
    </row>
    <row r="4188" spans="12:13" x14ac:dyDescent="0.2">
      <c r="L4188" s="2"/>
      <c r="M4188" s="2"/>
    </row>
    <row r="4189" spans="12:13" x14ac:dyDescent="0.2">
      <c r="L4189" s="2"/>
      <c r="M4189" s="2"/>
    </row>
    <row r="4190" spans="12:13" x14ac:dyDescent="0.2">
      <c r="L4190" s="2"/>
      <c r="M4190" s="2"/>
    </row>
    <row r="4191" spans="12:13" x14ac:dyDescent="0.2">
      <c r="L4191" s="2"/>
      <c r="M4191" s="2"/>
    </row>
    <row r="4192" spans="12:13" x14ac:dyDescent="0.2">
      <c r="L4192" s="2"/>
      <c r="M4192" s="2"/>
    </row>
    <row r="4193" spans="12:13" x14ac:dyDescent="0.2">
      <c r="L4193" s="2"/>
      <c r="M4193" s="2"/>
    </row>
    <row r="4194" spans="12:13" x14ac:dyDescent="0.2">
      <c r="L4194" s="2"/>
      <c r="M4194" s="2"/>
    </row>
    <row r="4195" spans="12:13" x14ac:dyDescent="0.2">
      <c r="L4195" s="2"/>
      <c r="M4195" s="2"/>
    </row>
    <row r="4196" spans="12:13" x14ac:dyDescent="0.2">
      <c r="L4196" s="2"/>
      <c r="M4196" s="2"/>
    </row>
    <row r="4197" spans="12:13" x14ac:dyDescent="0.2">
      <c r="L4197" s="2"/>
      <c r="M4197" s="2"/>
    </row>
    <row r="4198" spans="12:13" x14ac:dyDescent="0.2">
      <c r="L4198" s="2"/>
      <c r="M4198" s="2"/>
    </row>
    <row r="4199" spans="12:13" x14ac:dyDescent="0.2">
      <c r="L4199" s="2"/>
      <c r="M4199" s="2"/>
    </row>
    <row r="4200" spans="12:13" x14ac:dyDescent="0.2">
      <c r="L4200" s="2"/>
      <c r="M4200" s="2"/>
    </row>
    <row r="4201" spans="12:13" x14ac:dyDescent="0.2">
      <c r="L4201" s="2"/>
      <c r="M4201" s="2"/>
    </row>
    <row r="4202" spans="12:13" x14ac:dyDescent="0.2">
      <c r="L4202" s="2"/>
      <c r="M4202" s="2"/>
    </row>
    <row r="4203" spans="12:13" x14ac:dyDescent="0.2">
      <c r="L4203" s="2"/>
      <c r="M4203" s="2"/>
    </row>
    <row r="4204" spans="12:13" x14ac:dyDescent="0.2">
      <c r="L4204" s="2"/>
      <c r="M4204" s="2"/>
    </row>
    <row r="4205" spans="12:13" x14ac:dyDescent="0.2">
      <c r="L4205" s="2"/>
      <c r="M4205" s="2"/>
    </row>
    <row r="4206" spans="12:13" x14ac:dyDescent="0.2">
      <c r="L4206" s="2"/>
      <c r="M4206" s="2"/>
    </row>
    <row r="4207" spans="12:13" x14ac:dyDescent="0.2">
      <c r="L4207" s="2"/>
      <c r="M4207" s="2"/>
    </row>
    <row r="4208" spans="12:13" x14ac:dyDescent="0.2">
      <c r="L4208" s="2"/>
      <c r="M4208" s="2"/>
    </row>
    <row r="4209" spans="12:13" x14ac:dyDescent="0.2">
      <c r="L4209" s="2"/>
      <c r="M4209" s="2"/>
    </row>
    <row r="4210" spans="12:13" x14ac:dyDescent="0.2">
      <c r="L4210" s="2"/>
      <c r="M4210" s="2"/>
    </row>
    <row r="4211" spans="12:13" x14ac:dyDescent="0.2">
      <c r="L4211" s="2"/>
      <c r="M4211" s="2"/>
    </row>
    <row r="4212" spans="12:13" x14ac:dyDescent="0.2">
      <c r="L4212" s="2"/>
      <c r="M4212" s="2"/>
    </row>
    <row r="4213" spans="12:13" x14ac:dyDescent="0.2">
      <c r="L4213" s="2"/>
      <c r="M4213" s="2"/>
    </row>
    <row r="4214" spans="12:13" x14ac:dyDescent="0.2">
      <c r="L4214" s="2"/>
      <c r="M4214" s="2"/>
    </row>
    <row r="4215" spans="12:13" x14ac:dyDescent="0.2">
      <c r="L4215" s="2"/>
      <c r="M4215" s="2"/>
    </row>
    <row r="4216" spans="12:13" x14ac:dyDescent="0.2">
      <c r="L4216" s="2"/>
      <c r="M4216" s="2"/>
    </row>
    <row r="4217" spans="12:13" x14ac:dyDescent="0.2">
      <c r="L4217" s="2"/>
      <c r="M4217" s="2"/>
    </row>
    <row r="4218" spans="12:13" x14ac:dyDescent="0.2">
      <c r="L4218" s="2"/>
      <c r="M4218" s="2"/>
    </row>
    <row r="4219" spans="12:13" x14ac:dyDescent="0.2">
      <c r="L4219" s="2"/>
      <c r="M4219" s="2"/>
    </row>
    <row r="4220" spans="12:13" x14ac:dyDescent="0.2">
      <c r="L4220" s="2"/>
      <c r="M4220" s="2"/>
    </row>
    <row r="4221" spans="12:13" x14ac:dyDescent="0.2">
      <c r="L4221" s="2"/>
      <c r="M4221" s="2"/>
    </row>
    <row r="4222" spans="12:13" x14ac:dyDescent="0.2">
      <c r="L4222" s="2"/>
      <c r="M4222" s="2"/>
    </row>
    <row r="4223" spans="12:13" x14ac:dyDescent="0.2">
      <c r="L4223" s="2"/>
      <c r="M4223" s="2"/>
    </row>
    <row r="4224" spans="12:13" x14ac:dyDescent="0.2">
      <c r="L4224" s="2"/>
      <c r="M4224" s="2"/>
    </row>
    <row r="4225" spans="12:13" x14ac:dyDescent="0.2">
      <c r="L4225" s="2"/>
      <c r="M4225" s="2"/>
    </row>
    <row r="4226" spans="12:13" x14ac:dyDescent="0.2">
      <c r="L4226" s="2"/>
      <c r="M4226" s="2"/>
    </row>
    <row r="4227" spans="12:13" x14ac:dyDescent="0.2">
      <c r="L4227" s="2"/>
      <c r="M4227" s="2"/>
    </row>
    <row r="4228" spans="12:13" x14ac:dyDescent="0.2">
      <c r="L4228" s="2"/>
      <c r="M4228" s="2"/>
    </row>
    <row r="4229" spans="12:13" x14ac:dyDescent="0.2">
      <c r="L4229" s="2"/>
      <c r="M4229" s="2"/>
    </row>
    <row r="4230" spans="12:13" x14ac:dyDescent="0.2">
      <c r="L4230" s="2"/>
      <c r="M4230" s="2"/>
    </row>
    <row r="4231" spans="12:13" x14ac:dyDescent="0.2">
      <c r="L4231" s="2"/>
      <c r="M4231" s="2"/>
    </row>
    <row r="4232" spans="12:13" x14ac:dyDescent="0.2">
      <c r="L4232" s="2"/>
      <c r="M4232" s="2"/>
    </row>
    <row r="4233" spans="12:13" x14ac:dyDescent="0.2">
      <c r="L4233" s="2"/>
      <c r="M4233" s="2"/>
    </row>
    <row r="4234" spans="12:13" x14ac:dyDescent="0.2">
      <c r="L4234" s="2"/>
      <c r="M4234" s="2"/>
    </row>
    <row r="4235" spans="12:13" x14ac:dyDescent="0.2">
      <c r="L4235" s="2"/>
      <c r="M4235" s="2"/>
    </row>
    <row r="4236" spans="12:13" x14ac:dyDescent="0.2">
      <c r="L4236" s="2"/>
      <c r="M4236" s="2"/>
    </row>
    <row r="4237" spans="12:13" x14ac:dyDescent="0.2">
      <c r="L4237" s="2"/>
      <c r="M4237" s="2"/>
    </row>
    <row r="4238" spans="12:13" x14ac:dyDescent="0.2">
      <c r="L4238" s="2"/>
      <c r="M4238" s="2"/>
    </row>
    <row r="4239" spans="12:13" x14ac:dyDescent="0.2">
      <c r="L4239" s="2"/>
      <c r="M4239" s="2"/>
    </row>
    <row r="4240" spans="12:13" x14ac:dyDescent="0.2">
      <c r="L4240" s="2"/>
      <c r="M4240" s="2"/>
    </row>
    <row r="4241" spans="12:13" x14ac:dyDescent="0.2">
      <c r="L4241" s="2"/>
      <c r="M4241" s="2"/>
    </row>
    <row r="4242" spans="12:13" x14ac:dyDescent="0.2">
      <c r="L4242" s="2"/>
      <c r="M4242" s="2"/>
    </row>
    <row r="4243" spans="12:13" x14ac:dyDescent="0.2">
      <c r="L4243" s="2"/>
      <c r="M4243" s="2"/>
    </row>
    <row r="4244" spans="12:13" x14ac:dyDescent="0.2">
      <c r="L4244" s="2"/>
      <c r="M4244" s="2"/>
    </row>
    <row r="4245" spans="12:13" x14ac:dyDescent="0.2">
      <c r="L4245" s="2"/>
      <c r="M4245" s="2"/>
    </row>
    <row r="4246" spans="12:13" x14ac:dyDescent="0.2">
      <c r="L4246" s="2"/>
      <c r="M4246" s="2"/>
    </row>
    <row r="4247" spans="12:13" x14ac:dyDescent="0.2">
      <c r="L4247" s="2"/>
      <c r="M4247" s="2"/>
    </row>
    <row r="4248" spans="12:13" x14ac:dyDescent="0.2">
      <c r="L4248" s="2"/>
      <c r="M4248" s="2"/>
    </row>
    <row r="4249" spans="12:13" x14ac:dyDescent="0.2">
      <c r="L4249" s="2"/>
      <c r="M4249" s="2"/>
    </row>
    <row r="4250" spans="12:13" x14ac:dyDescent="0.2">
      <c r="L4250" s="2"/>
      <c r="M4250" s="2"/>
    </row>
    <row r="4251" spans="12:13" x14ac:dyDescent="0.2">
      <c r="L4251" s="2"/>
      <c r="M4251" s="2"/>
    </row>
    <row r="4252" spans="12:13" x14ac:dyDescent="0.2">
      <c r="L4252" s="2"/>
      <c r="M4252" s="2"/>
    </row>
    <row r="4253" spans="12:13" x14ac:dyDescent="0.2">
      <c r="L4253" s="2"/>
      <c r="M4253" s="2"/>
    </row>
    <row r="4254" spans="12:13" x14ac:dyDescent="0.2">
      <c r="L4254" s="2"/>
      <c r="M4254" s="2"/>
    </row>
    <row r="4255" spans="12:13" x14ac:dyDescent="0.2">
      <c r="L4255" s="2"/>
      <c r="M4255" s="2"/>
    </row>
    <row r="4256" spans="12:13" x14ac:dyDescent="0.2">
      <c r="L4256" s="2"/>
      <c r="M4256" s="2"/>
    </row>
    <row r="4257" spans="12:13" x14ac:dyDescent="0.2">
      <c r="L4257" s="2"/>
      <c r="M4257" s="2"/>
    </row>
    <row r="4258" spans="12:13" x14ac:dyDescent="0.2">
      <c r="L4258" s="2"/>
      <c r="M4258" s="2"/>
    </row>
    <row r="4259" spans="12:13" x14ac:dyDescent="0.2">
      <c r="L4259" s="2"/>
      <c r="M4259" s="2"/>
    </row>
    <row r="4260" spans="12:13" x14ac:dyDescent="0.2">
      <c r="L4260" s="2"/>
      <c r="M4260" s="2"/>
    </row>
    <row r="4261" spans="12:13" x14ac:dyDescent="0.2">
      <c r="L4261" s="2"/>
      <c r="M4261" s="2"/>
    </row>
    <row r="4262" spans="12:13" x14ac:dyDescent="0.2">
      <c r="L4262" s="2"/>
      <c r="M4262" s="2"/>
    </row>
    <row r="4263" spans="12:13" x14ac:dyDescent="0.2">
      <c r="L4263" s="2"/>
      <c r="M4263" s="2"/>
    </row>
    <row r="4264" spans="12:13" x14ac:dyDescent="0.2">
      <c r="L4264" s="2"/>
      <c r="M4264" s="2"/>
    </row>
    <row r="4265" spans="12:13" x14ac:dyDescent="0.2">
      <c r="L4265" s="2"/>
      <c r="M4265" s="2"/>
    </row>
    <row r="4266" spans="12:13" x14ac:dyDescent="0.2">
      <c r="L4266" s="2"/>
      <c r="M4266" s="2"/>
    </row>
    <row r="4267" spans="12:13" x14ac:dyDescent="0.2">
      <c r="L4267" s="2"/>
      <c r="M4267" s="2"/>
    </row>
    <row r="4268" spans="12:13" x14ac:dyDescent="0.2">
      <c r="L4268" s="2"/>
      <c r="M4268" s="2"/>
    </row>
    <row r="4269" spans="12:13" x14ac:dyDescent="0.2">
      <c r="L4269" s="2"/>
      <c r="M4269" s="2"/>
    </row>
    <row r="4270" spans="12:13" x14ac:dyDescent="0.2">
      <c r="L4270" s="2"/>
      <c r="M4270" s="2"/>
    </row>
    <row r="4271" spans="12:13" x14ac:dyDescent="0.2">
      <c r="L4271" s="2"/>
      <c r="M4271" s="2"/>
    </row>
    <row r="4272" spans="12:13" x14ac:dyDescent="0.2">
      <c r="L4272" s="2"/>
      <c r="M4272" s="2"/>
    </row>
    <row r="4273" spans="12:13" x14ac:dyDescent="0.2">
      <c r="L4273" s="2"/>
      <c r="M4273" s="2"/>
    </row>
    <row r="4274" spans="12:13" x14ac:dyDescent="0.2">
      <c r="L4274" s="2"/>
      <c r="M4274" s="2"/>
    </row>
    <row r="4275" spans="12:13" x14ac:dyDescent="0.2">
      <c r="L4275" s="2"/>
      <c r="M4275" s="2"/>
    </row>
    <row r="4276" spans="12:13" x14ac:dyDescent="0.2">
      <c r="L4276" s="2"/>
      <c r="M4276" s="2"/>
    </row>
    <row r="4277" spans="12:13" x14ac:dyDescent="0.2">
      <c r="L4277" s="2"/>
      <c r="M4277" s="2"/>
    </row>
    <row r="4278" spans="12:13" x14ac:dyDescent="0.2">
      <c r="L4278" s="2"/>
      <c r="M4278" s="2"/>
    </row>
    <row r="4279" spans="12:13" x14ac:dyDescent="0.2">
      <c r="L4279" s="2"/>
      <c r="M4279" s="2"/>
    </row>
    <row r="4280" spans="12:13" x14ac:dyDescent="0.2">
      <c r="L4280" s="2"/>
      <c r="M4280" s="2"/>
    </row>
    <row r="4281" spans="12:13" x14ac:dyDescent="0.2">
      <c r="L4281" s="2"/>
      <c r="M4281" s="2"/>
    </row>
    <row r="4282" spans="12:13" x14ac:dyDescent="0.2">
      <c r="L4282" s="2"/>
      <c r="M4282" s="2"/>
    </row>
    <row r="4283" spans="12:13" x14ac:dyDescent="0.2">
      <c r="L4283" s="2"/>
      <c r="M4283" s="2"/>
    </row>
    <row r="4284" spans="12:13" x14ac:dyDescent="0.2">
      <c r="L4284" s="2"/>
      <c r="M4284" s="2"/>
    </row>
    <row r="4285" spans="12:13" x14ac:dyDescent="0.2">
      <c r="L4285" s="2"/>
      <c r="M4285" s="2"/>
    </row>
    <row r="4286" spans="12:13" x14ac:dyDescent="0.2">
      <c r="L4286" s="2"/>
      <c r="M4286" s="2"/>
    </row>
    <row r="4287" spans="12:13" x14ac:dyDescent="0.2">
      <c r="L4287" s="2"/>
      <c r="M4287" s="2"/>
    </row>
    <row r="4288" spans="12:13" x14ac:dyDescent="0.2">
      <c r="L4288" s="2"/>
      <c r="M4288" s="2"/>
    </row>
    <row r="4289" spans="12:13" x14ac:dyDescent="0.2">
      <c r="L4289" s="2"/>
      <c r="M4289" s="2"/>
    </row>
    <row r="4290" spans="12:13" x14ac:dyDescent="0.2">
      <c r="L4290" s="2"/>
      <c r="M4290" s="2"/>
    </row>
    <row r="4291" spans="12:13" x14ac:dyDescent="0.2">
      <c r="L4291" s="2"/>
      <c r="M4291" s="2"/>
    </row>
    <row r="4292" spans="12:13" x14ac:dyDescent="0.2">
      <c r="L4292" s="2"/>
      <c r="M4292" s="2"/>
    </row>
    <row r="4293" spans="12:13" x14ac:dyDescent="0.2">
      <c r="L4293" s="2"/>
      <c r="M4293" s="2"/>
    </row>
    <row r="4294" spans="12:13" x14ac:dyDescent="0.2">
      <c r="L4294" s="2"/>
      <c r="M4294" s="2"/>
    </row>
    <row r="4295" spans="12:13" x14ac:dyDescent="0.2">
      <c r="L4295" s="2"/>
      <c r="M4295" s="2"/>
    </row>
    <row r="4296" spans="12:13" x14ac:dyDescent="0.2">
      <c r="L4296" s="2"/>
      <c r="M4296" s="2"/>
    </row>
    <row r="4297" spans="12:13" x14ac:dyDescent="0.2">
      <c r="L4297" s="2"/>
      <c r="M4297" s="2"/>
    </row>
    <row r="4298" spans="12:13" x14ac:dyDescent="0.2">
      <c r="L4298" s="2"/>
      <c r="M4298" s="2"/>
    </row>
    <row r="4299" spans="12:13" x14ac:dyDescent="0.2">
      <c r="L4299" s="2"/>
      <c r="M4299" s="2"/>
    </row>
    <row r="4300" spans="12:13" x14ac:dyDescent="0.2">
      <c r="L4300" s="2"/>
      <c r="M4300" s="2"/>
    </row>
    <row r="4301" spans="12:13" x14ac:dyDescent="0.2">
      <c r="L4301" s="2"/>
      <c r="M4301" s="2"/>
    </row>
    <row r="4302" spans="12:13" x14ac:dyDescent="0.2">
      <c r="L4302" s="2"/>
      <c r="M4302" s="2"/>
    </row>
    <row r="4303" spans="12:13" x14ac:dyDescent="0.2">
      <c r="L4303" s="2"/>
      <c r="M4303" s="2"/>
    </row>
    <row r="4304" spans="12:13" x14ac:dyDescent="0.2">
      <c r="L4304" s="2"/>
      <c r="M4304" s="2"/>
    </row>
    <row r="4305" spans="12:13" x14ac:dyDescent="0.2">
      <c r="L4305" s="2"/>
      <c r="M4305" s="2"/>
    </row>
    <row r="4306" spans="12:13" x14ac:dyDescent="0.2">
      <c r="L4306" s="2"/>
      <c r="M4306" s="2"/>
    </row>
    <row r="4307" spans="12:13" x14ac:dyDescent="0.2">
      <c r="L4307" s="2"/>
      <c r="M4307" s="2"/>
    </row>
    <row r="4308" spans="12:13" x14ac:dyDescent="0.2">
      <c r="L4308" s="2"/>
      <c r="M4308" s="2"/>
    </row>
    <row r="4309" spans="12:13" x14ac:dyDescent="0.2">
      <c r="L4309" s="2"/>
      <c r="M4309" s="2"/>
    </row>
    <row r="4310" spans="12:13" x14ac:dyDescent="0.2">
      <c r="L4310" s="2"/>
      <c r="M4310" s="2"/>
    </row>
    <row r="4311" spans="12:13" x14ac:dyDescent="0.2">
      <c r="L4311" s="2"/>
      <c r="M4311" s="2"/>
    </row>
    <row r="4312" spans="12:13" x14ac:dyDescent="0.2">
      <c r="L4312" s="2"/>
      <c r="M4312" s="2"/>
    </row>
    <row r="4313" spans="12:13" x14ac:dyDescent="0.2">
      <c r="L4313" s="2"/>
      <c r="M4313" s="2"/>
    </row>
    <row r="4314" spans="12:13" x14ac:dyDescent="0.2">
      <c r="L4314" s="2"/>
      <c r="M4314" s="2"/>
    </row>
    <row r="4315" spans="12:13" x14ac:dyDescent="0.2">
      <c r="L4315" s="2"/>
      <c r="M4315" s="2"/>
    </row>
    <row r="4316" spans="12:13" x14ac:dyDescent="0.2">
      <c r="L4316" s="2"/>
      <c r="M4316" s="2"/>
    </row>
    <row r="4317" spans="12:13" x14ac:dyDescent="0.2">
      <c r="L4317" s="2"/>
      <c r="M4317" s="2"/>
    </row>
    <row r="4318" spans="12:13" x14ac:dyDescent="0.2">
      <c r="L4318" s="2"/>
      <c r="M4318" s="2"/>
    </row>
    <row r="4319" spans="12:13" x14ac:dyDescent="0.2">
      <c r="L4319" s="2"/>
      <c r="M4319" s="2"/>
    </row>
    <row r="4320" spans="12:13" x14ac:dyDescent="0.2">
      <c r="L4320" s="2"/>
      <c r="M4320" s="2"/>
    </row>
    <row r="4321" spans="12:13" x14ac:dyDescent="0.2">
      <c r="L4321" s="2"/>
      <c r="M4321" s="2"/>
    </row>
    <row r="4322" spans="12:13" x14ac:dyDescent="0.2">
      <c r="L4322" s="2"/>
      <c r="M4322" s="2"/>
    </row>
    <row r="4323" spans="12:13" x14ac:dyDescent="0.2">
      <c r="L4323" s="2"/>
      <c r="M4323" s="2"/>
    </row>
    <row r="4324" spans="12:13" x14ac:dyDescent="0.2">
      <c r="L4324" s="2"/>
      <c r="M4324" s="2"/>
    </row>
    <row r="4325" spans="12:13" x14ac:dyDescent="0.2">
      <c r="L4325" s="2"/>
      <c r="M4325" s="2"/>
    </row>
    <row r="4326" spans="12:13" x14ac:dyDescent="0.2">
      <c r="L4326" s="2"/>
      <c r="M4326" s="2"/>
    </row>
    <row r="4327" spans="12:13" x14ac:dyDescent="0.2">
      <c r="L4327" s="2"/>
      <c r="M4327" s="2"/>
    </row>
    <row r="4328" spans="12:13" x14ac:dyDescent="0.2">
      <c r="L4328" s="2"/>
      <c r="M4328" s="2"/>
    </row>
    <row r="4329" spans="12:13" x14ac:dyDescent="0.2">
      <c r="L4329" s="2"/>
      <c r="M4329" s="2"/>
    </row>
    <row r="4330" spans="12:13" x14ac:dyDescent="0.2">
      <c r="L4330" s="2"/>
      <c r="M4330" s="2"/>
    </row>
    <row r="4331" spans="12:13" x14ac:dyDescent="0.2">
      <c r="L4331" s="2"/>
      <c r="M4331" s="2"/>
    </row>
    <row r="4332" spans="12:13" x14ac:dyDescent="0.2">
      <c r="L4332" s="2"/>
      <c r="M4332" s="2"/>
    </row>
    <row r="4333" spans="12:13" x14ac:dyDescent="0.2">
      <c r="L4333" s="2"/>
      <c r="M4333" s="2"/>
    </row>
    <row r="4334" spans="12:13" x14ac:dyDescent="0.2">
      <c r="L4334" s="2"/>
      <c r="M4334" s="2"/>
    </row>
    <row r="4335" spans="12:13" x14ac:dyDescent="0.2">
      <c r="L4335" s="2"/>
      <c r="M4335" s="2"/>
    </row>
    <row r="4336" spans="12:13" x14ac:dyDescent="0.2">
      <c r="L4336" s="2"/>
      <c r="M4336" s="2"/>
    </row>
    <row r="4337" spans="12:13" x14ac:dyDescent="0.2">
      <c r="L4337" s="2"/>
      <c r="M4337" s="2"/>
    </row>
    <row r="4338" spans="12:13" x14ac:dyDescent="0.2">
      <c r="L4338" s="2"/>
      <c r="M4338" s="2"/>
    </row>
    <row r="4339" spans="12:13" x14ac:dyDescent="0.2">
      <c r="L4339" s="2"/>
      <c r="M4339" s="2"/>
    </row>
    <row r="4340" spans="12:13" x14ac:dyDescent="0.2">
      <c r="L4340" s="2"/>
      <c r="M4340" s="2"/>
    </row>
    <row r="4341" spans="12:13" x14ac:dyDescent="0.2">
      <c r="L4341" s="2"/>
      <c r="M4341" s="2"/>
    </row>
    <row r="4342" spans="12:13" x14ac:dyDescent="0.2">
      <c r="L4342" s="2"/>
      <c r="M4342" s="2"/>
    </row>
    <row r="4343" spans="12:13" x14ac:dyDescent="0.2">
      <c r="L4343" s="2"/>
      <c r="M4343" s="2"/>
    </row>
    <row r="4344" spans="12:13" x14ac:dyDescent="0.2">
      <c r="L4344" s="2"/>
      <c r="M4344" s="2"/>
    </row>
    <row r="4345" spans="12:13" x14ac:dyDescent="0.2">
      <c r="L4345" s="2"/>
      <c r="M4345" s="2"/>
    </row>
    <row r="4346" spans="12:13" x14ac:dyDescent="0.2">
      <c r="L4346" s="2"/>
      <c r="M4346" s="2"/>
    </row>
    <row r="4347" spans="12:13" x14ac:dyDescent="0.2">
      <c r="L4347" s="2"/>
      <c r="M4347" s="2"/>
    </row>
    <row r="4348" spans="12:13" x14ac:dyDescent="0.2">
      <c r="L4348" s="2"/>
      <c r="M4348" s="2"/>
    </row>
    <row r="4349" spans="12:13" x14ac:dyDescent="0.2">
      <c r="L4349" s="2"/>
      <c r="M4349" s="2"/>
    </row>
    <row r="4350" spans="12:13" x14ac:dyDescent="0.2">
      <c r="L4350" s="2"/>
      <c r="M4350" s="2"/>
    </row>
    <row r="4351" spans="12:13" x14ac:dyDescent="0.2">
      <c r="L4351" s="2"/>
      <c r="M4351" s="2"/>
    </row>
    <row r="4352" spans="12:13" x14ac:dyDescent="0.2">
      <c r="L4352" s="2"/>
      <c r="M4352" s="2"/>
    </row>
    <row r="4353" spans="12:13" x14ac:dyDescent="0.2">
      <c r="L4353" s="2"/>
      <c r="M4353" s="2"/>
    </row>
    <row r="4354" spans="12:13" x14ac:dyDescent="0.2">
      <c r="L4354" s="2"/>
      <c r="M4354" s="2"/>
    </row>
    <row r="4355" spans="12:13" x14ac:dyDescent="0.2">
      <c r="L4355" s="2"/>
      <c r="M4355" s="2"/>
    </row>
    <row r="4356" spans="12:13" x14ac:dyDescent="0.2">
      <c r="L4356" s="2"/>
      <c r="M4356" s="2"/>
    </row>
    <row r="4357" spans="12:13" x14ac:dyDescent="0.2">
      <c r="L4357" s="2"/>
      <c r="M4357" s="2"/>
    </row>
    <row r="4358" spans="12:13" x14ac:dyDescent="0.2">
      <c r="L4358" s="2"/>
      <c r="M4358" s="2"/>
    </row>
    <row r="4359" spans="12:13" x14ac:dyDescent="0.2">
      <c r="L4359" s="2"/>
      <c r="M4359" s="2"/>
    </row>
    <row r="4360" spans="12:13" x14ac:dyDescent="0.2">
      <c r="L4360" s="2"/>
      <c r="M4360" s="2"/>
    </row>
    <row r="4361" spans="12:13" x14ac:dyDescent="0.2">
      <c r="L4361" s="2"/>
      <c r="M4361" s="2"/>
    </row>
    <row r="4362" spans="12:13" x14ac:dyDescent="0.2">
      <c r="L4362" s="2"/>
      <c r="M4362" s="2"/>
    </row>
    <row r="4363" spans="12:13" x14ac:dyDescent="0.2">
      <c r="L4363" s="2"/>
      <c r="M4363" s="2"/>
    </row>
    <row r="4364" spans="12:13" x14ac:dyDescent="0.2">
      <c r="L4364" s="2"/>
      <c r="M4364" s="2"/>
    </row>
    <row r="4365" spans="12:13" x14ac:dyDescent="0.2">
      <c r="L4365" s="2"/>
      <c r="M4365" s="2"/>
    </row>
    <row r="4366" spans="12:13" x14ac:dyDescent="0.2">
      <c r="L4366" s="2"/>
      <c r="M4366" s="2"/>
    </row>
    <row r="4367" spans="12:13" x14ac:dyDescent="0.2">
      <c r="L4367" s="2"/>
      <c r="M4367" s="2"/>
    </row>
    <row r="4368" spans="12:13" x14ac:dyDescent="0.2">
      <c r="L4368" s="2"/>
      <c r="M4368" s="2"/>
    </row>
    <row r="4369" spans="12:13" x14ac:dyDescent="0.2">
      <c r="L4369" s="2"/>
      <c r="M4369" s="2"/>
    </row>
    <row r="4370" spans="12:13" x14ac:dyDescent="0.2">
      <c r="L4370" s="2"/>
      <c r="M4370" s="2"/>
    </row>
    <row r="4371" spans="12:13" x14ac:dyDescent="0.2">
      <c r="L4371" s="2"/>
      <c r="M4371" s="2"/>
    </row>
    <row r="4372" spans="12:13" x14ac:dyDescent="0.2">
      <c r="L4372" s="2"/>
      <c r="M4372" s="2"/>
    </row>
    <row r="4373" spans="12:13" x14ac:dyDescent="0.2">
      <c r="L4373" s="2"/>
      <c r="M4373" s="2"/>
    </row>
    <row r="4374" spans="12:13" x14ac:dyDescent="0.2">
      <c r="L4374" s="2"/>
      <c r="M4374" s="2"/>
    </row>
    <row r="4375" spans="12:13" x14ac:dyDescent="0.2">
      <c r="L4375" s="2"/>
      <c r="M4375" s="2"/>
    </row>
    <row r="4376" spans="12:13" x14ac:dyDescent="0.2">
      <c r="L4376" s="2"/>
      <c r="M4376" s="2"/>
    </row>
    <row r="4377" spans="12:13" x14ac:dyDescent="0.2">
      <c r="L4377" s="2"/>
      <c r="M4377" s="2"/>
    </row>
    <row r="4378" spans="12:13" x14ac:dyDescent="0.2">
      <c r="L4378" s="2"/>
      <c r="M4378" s="2"/>
    </row>
    <row r="4379" spans="12:13" x14ac:dyDescent="0.2">
      <c r="L4379" s="2"/>
      <c r="M4379" s="2"/>
    </row>
    <row r="4380" spans="12:13" x14ac:dyDescent="0.2">
      <c r="L4380" s="2"/>
      <c r="M4380" s="2"/>
    </row>
    <row r="4381" spans="12:13" x14ac:dyDescent="0.2">
      <c r="L4381" s="2"/>
      <c r="M4381" s="2"/>
    </row>
    <row r="4382" spans="12:13" x14ac:dyDescent="0.2">
      <c r="L4382" s="2"/>
      <c r="M4382" s="2"/>
    </row>
    <row r="4383" spans="12:13" x14ac:dyDescent="0.2">
      <c r="L4383" s="2"/>
      <c r="M4383" s="2"/>
    </row>
    <row r="4384" spans="12:13" x14ac:dyDescent="0.2">
      <c r="L4384" s="2"/>
      <c r="M4384" s="2"/>
    </row>
    <row r="4385" spans="12:13" x14ac:dyDescent="0.2">
      <c r="L4385" s="2"/>
      <c r="M4385" s="2"/>
    </row>
    <row r="4386" spans="12:13" x14ac:dyDescent="0.2">
      <c r="L4386" s="2"/>
      <c r="M4386" s="2"/>
    </row>
    <row r="4387" spans="12:13" x14ac:dyDescent="0.2">
      <c r="L4387" s="2"/>
      <c r="M4387" s="2"/>
    </row>
    <row r="4388" spans="12:13" x14ac:dyDescent="0.2">
      <c r="L4388" s="2"/>
      <c r="M4388" s="2"/>
    </row>
    <row r="4389" spans="12:13" x14ac:dyDescent="0.2">
      <c r="L4389" s="2"/>
      <c r="M4389" s="2"/>
    </row>
    <row r="4390" spans="12:13" x14ac:dyDescent="0.2">
      <c r="L4390" s="2"/>
      <c r="M4390" s="2"/>
    </row>
    <row r="4391" spans="12:13" x14ac:dyDescent="0.2">
      <c r="L4391" s="2"/>
      <c r="M4391" s="2"/>
    </row>
    <row r="4392" spans="12:13" x14ac:dyDescent="0.2">
      <c r="L4392" s="2"/>
      <c r="M4392" s="2"/>
    </row>
    <row r="4393" spans="12:13" x14ac:dyDescent="0.2">
      <c r="L4393" s="2"/>
      <c r="M4393" s="2"/>
    </row>
    <row r="4394" spans="12:13" x14ac:dyDescent="0.2">
      <c r="L4394" s="2"/>
      <c r="M4394" s="2"/>
    </row>
    <row r="4395" spans="12:13" x14ac:dyDescent="0.2">
      <c r="L4395" s="2"/>
      <c r="M4395" s="2"/>
    </row>
    <row r="4396" spans="12:13" x14ac:dyDescent="0.2">
      <c r="L4396" s="2"/>
      <c r="M4396" s="2"/>
    </row>
    <row r="4397" spans="12:13" x14ac:dyDescent="0.2">
      <c r="L4397" s="2"/>
      <c r="M4397" s="2"/>
    </row>
    <row r="4398" spans="12:13" x14ac:dyDescent="0.2">
      <c r="L4398" s="2"/>
      <c r="M4398" s="2"/>
    </row>
    <row r="4399" spans="12:13" x14ac:dyDescent="0.2">
      <c r="L4399" s="2"/>
      <c r="M4399" s="2"/>
    </row>
    <row r="4400" spans="12:13" x14ac:dyDescent="0.2">
      <c r="L4400" s="2"/>
      <c r="M4400" s="2"/>
    </row>
    <row r="4401" spans="12:13" x14ac:dyDescent="0.2">
      <c r="L4401" s="2"/>
      <c r="M4401" s="2"/>
    </row>
    <row r="4402" spans="12:13" x14ac:dyDescent="0.2">
      <c r="L4402" s="2"/>
      <c r="M4402" s="2"/>
    </row>
    <row r="4403" spans="12:13" x14ac:dyDescent="0.2">
      <c r="L4403" s="2"/>
      <c r="M4403" s="2"/>
    </row>
    <row r="4404" spans="12:13" x14ac:dyDescent="0.2">
      <c r="L4404" s="2"/>
      <c r="M4404" s="2"/>
    </row>
    <row r="4405" spans="12:13" x14ac:dyDescent="0.2">
      <c r="L4405" s="2"/>
      <c r="M4405" s="2"/>
    </row>
    <row r="4406" spans="12:13" x14ac:dyDescent="0.2">
      <c r="L4406" s="2"/>
      <c r="M4406" s="2"/>
    </row>
    <row r="4407" spans="12:13" x14ac:dyDescent="0.2">
      <c r="L4407" s="2"/>
      <c r="M4407" s="2"/>
    </row>
    <row r="4408" spans="12:13" x14ac:dyDescent="0.2">
      <c r="L4408" s="2"/>
      <c r="M4408" s="2"/>
    </row>
    <row r="4409" spans="12:13" x14ac:dyDescent="0.2">
      <c r="L4409" s="2"/>
      <c r="M4409" s="2"/>
    </row>
    <row r="4410" spans="12:13" x14ac:dyDescent="0.2">
      <c r="L4410" s="2"/>
      <c r="M4410" s="2"/>
    </row>
    <row r="4411" spans="12:13" x14ac:dyDescent="0.2">
      <c r="L4411" s="2"/>
      <c r="M4411" s="2"/>
    </row>
    <row r="4412" spans="12:13" x14ac:dyDescent="0.2">
      <c r="L4412" s="2"/>
      <c r="M4412" s="2"/>
    </row>
    <row r="4413" spans="12:13" x14ac:dyDescent="0.2">
      <c r="L4413" s="2"/>
      <c r="M4413" s="2"/>
    </row>
    <row r="4414" spans="12:13" x14ac:dyDescent="0.2">
      <c r="L4414" s="2"/>
      <c r="M4414" s="2"/>
    </row>
    <row r="4415" spans="12:13" x14ac:dyDescent="0.2">
      <c r="L4415" s="2"/>
      <c r="M4415" s="2"/>
    </row>
    <row r="4416" spans="12:13" x14ac:dyDescent="0.2">
      <c r="L4416" s="2"/>
      <c r="M4416" s="2"/>
    </row>
    <row r="4417" spans="12:13" x14ac:dyDescent="0.2">
      <c r="L4417" s="2"/>
      <c r="M4417" s="2"/>
    </row>
    <row r="4418" spans="12:13" x14ac:dyDescent="0.2">
      <c r="L4418" s="2"/>
      <c r="M4418" s="2"/>
    </row>
    <row r="4419" spans="12:13" x14ac:dyDescent="0.2">
      <c r="L4419" s="2"/>
      <c r="M4419" s="2"/>
    </row>
    <row r="4420" spans="12:13" x14ac:dyDescent="0.2">
      <c r="L4420" s="2"/>
      <c r="M4420" s="2"/>
    </row>
    <row r="4421" spans="12:13" x14ac:dyDescent="0.2">
      <c r="L4421" s="2"/>
      <c r="M4421" s="2"/>
    </row>
    <row r="4422" spans="12:13" x14ac:dyDescent="0.2">
      <c r="L4422" s="2"/>
      <c r="M4422" s="2"/>
    </row>
    <row r="4423" spans="12:13" x14ac:dyDescent="0.2">
      <c r="L4423" s="2"/>
      <c r="M4423" s="2"/>
    </row>
    <row r="4424" spans="12:13" x14ac:dyDescent="0.2">
      <c r="L4424" s="2"/>
      <c r="M4424" s="2"/>
    </row>
    <row r="4425" spans="12:13" x14ac:dyDescent="0.2">
      <c r="L4425" s="2"/>
      <c r="M4425" s="2"/>
    </row>
    <row r="4426" spans="12:13" x14ac:dyDescent="0.2">
      <c r="L4426" s="2"/>
      <c r="M4426" s="2"/>
    </row>
    <row r="4427" spans="12:13" x14ac:dyDescent="0.2">
      <c r="L4427" s="2"/>
      <c r="M4427" s="2"/>
    </row>
    <row r="4428" spans="12:13" x14ac:dyDescent="0.2">
      <c r="L4428" s="2"/>
      <c r="M4428" s="2"/>
    </row>
    <row r="4429" spans="12:13" x14ac:dyDescent="0.2">
      <c r="L4429" s="2"/>
      <c r="M4429" s="2"/>
    </row>
    <row r="4430" spans="12:13" x14ac:dyDescent="0.2">
      <c r="L4430" s="2"/>
      <c r="M4430" s="2"/>
    </row>
    <row r="4431" spans="12:13" x14ac:dyDescent="0.2">
      <c r="L4431" s="2"/>
      <c r="M4431" s="2"/>
    </row>
    <row r="4432" spans="12:13" x14ac:dyDescent="0.2">
      <c r="L4432" s="2"/>
      <c r="M4432" s="2"/>
    </row>
    <row r="4433" spans="12:13" x14ac:dyDescent="0.2">
      <c r="L4433" s="2"/>
      <c r="M4433" s="2"/>
    </row>
    <row r="4434" spans="12:13" x14ac:dyDescent="0.2">
      <c r="L4434" s="2"/>
      <c r="M4434" s="2"/>
    </row>
    <row r="4435" spans="12:13" x14ac:dyDescent="0.2">
      <c r="L4435" s="2"/>
      <c r="M4435" s="2"/>
    </row>
    <row r="4436" spans="12:13" x14ac:dyDescent="0.2">
      <c r="L4436" s="2"/>
      <c r="M4436" s="2"/>
    </row>
    <row r="4437" spans="12:13" x14ac:dyDescent="0.2">
      <c r="L4437" s="2"/>
      <c r="M4437" s="2"/>
    </row>
    <row r="4438" spans="12:13" x14ac:dyDescent="0.2">
      <c r="L4438" s="2"/>
      <c r="M4438" s="2"/>
    </row>
    <row r="4439" spans="12:13" x14ac:dyDescent="0.2">
      <c r="L4439" s="2"/>
      <c r="M4439" s="2"/>
    </row>
    <row r="4440" spans="12:13" x14ac:dyDescent="0.2">
      <c r="L4440" s="2"/>
      <c r="M4440" s="2"/>
    </row>
    <row r="4441" spans="12:13" x14ac:dyDescent="0.2">
      <c r="L4441" s="2"/>
      <c r="M4441" s="2"/>
    </row>
    <row r="4442" spans="12:13" x14ac:dyDescent="0.2">
      <c r="L4442" s="2"/>
      <c r="M4442" s="2"/>
    </row>
    <row r="4443" spans="12:13" x14ac:dyDescent="0.2">
      <c r="L4443" s="2"/>
      <c r="M4443" s="2"/>
    </row>
    <row r="4444" spans="12:13" x14ac:dyDescent="0.2">
      <c r="L4444" s="2"/>
      <c r="M4444" s="2"/>
    </row>
    <row r="4445" spans="12:13" x14ac:dyDescent="0.2">
      <c r="L4445" s="2"/>
      <c r="M4445" s="2"/>
    </row>
    <row r="4446" spans="12:13" x14ac:dyDescent="0.2">
      <c r="L4446" s="2"/>
      <c r="M4446" s="2"/>
    </row>
    <row r="4447" spans="12:13" x14ac:dyDescent="0.2">
      <c r="L4447" s="2"/>
      <c r="M4447" s="2"/>
    </row>
    <row r="4448" spans="12:13" x14ac:dyDescent="0.2">
      <c r="L4448" s="2"/>
      <c r="M4448" s="2"/>
    </row>
    <row r="4449" spans="12:13" x14ac:dyDescent="0.2">
      <c r="L4449" s="2"/>
      <c r="M4449" s="2"/>
    </row>
    <row r="4450" spans="12:13" x14ac:dyDescent="0.2">
      <c r="L4450" s="2"/>
      <c r="M4450" s="2"/>
    </row>
    <row r="4451" spans="12:13" x14ac:dyDescent="0.2">
      <c r="L4451" s="2"/>
      <c r="M4451" s="2"/>
    </row>
    <row r="4452" spans="12:13" x14ac:dyDescent="0.2">
      <c r="L4452" s="2"/>
      <c r="M4452" s="2"/>
    </row>
    <row r="4453" spans="12:13" x14ac:dyDescent="0.2">
      <c r="L4453" s="2"/>
      <c r="M4453" s="2"/>
    </row>
    <row r="4454" spans="12:13" x14ac:dyDescent="0.2">
      <c r="L4454" s="2"/>
      <c r="M4454" s="2"/>
    </row>
    <row r="4455" spans="12:13" x14ac:dyDescent="0.2">
      <c r="L4455" s="2"/>
      <c r="M4455" s="2"/>
    </row>
    <row r="4456" spans="12:13" x14ac:dyDescent="0.2">
      <c r="L4456" s="2"/>
      <c r="M4456" s="2"/>
    </row>
    <row r="4457" spans="12:13" x14ac:dyDescent="0.2">
      <c r="L4457" s="2"/>
      <c r="M4457" s="2"/>
    </row>
    <row r="4458" spans="12:13" x14ac:dyDescent="0.2">
      <c r="L4458" s="2"/>
      <c r="M4458" s="2"/>
    </row>
    <row r="4459" spans="12:13" x14ac:dyDescent="0.2">
      <c r="L4459" s="2"/>
      <c r="M4459" s="2"/>
    </row>
    <row r="4460" spans="12:13" x14ac:dyDescent="0.2">
      <c r="L4460" s="2"/>
      <c r="M4460" s="2"/>
    </row>
    <row r="4461" spans="12:13" x14ac:dyDescent="0.2">
      <c r="L4461" s="2"/>
      <c r="M4461" s="2"/>
    </row>
    <row r="4462" spans="12:13" x14ac:dyDescent="0.2">
      <c r="L4462" s="2"/>
      <c r="M4462" s="2"/>
    </row>
    <row r="4463" spans="12:13" x14ac:dyDescent="0.2">
      <c r="L4463" s="2"/>
      <c r="M4463" s="2"/>
    </row>
    <row r="4464" spans="12:13" x14ac:dyDescent="0.2">
      <c r="L4464" s="2"/>
      <c r="M4464" s="2"/>
    </row>
    <row r="4465" spans="12:13" x14ac:dyDescent="0.2">
      <c r="L4465" s="2"/>
      <c r="M4465" s="2"/>
    </row>
    <row r="4466" spans="12:13" x14ac:dyDescent="0.2">
      <c r="L4466" s="2"/>
      <c r="M4466" s="2"/>
    </row>
    <row r="4467" spans="12:13" x14ac:dyDescent="0.2">
      <c r="L4467" s="2"/>
      <c r="M4467" s="2"/>
    </row>
    <row r="4468" spans="12:13" x14ac:dyDescent="0.2">
      <c r="L4468" s="2"/>
      <c r="M4468" s="2"/>
    </row>
    <row r="4469" spans="12:13" x14ac:dyDescent="0.2">
      <c r="L4469" s="2"/>
      <c r="M4469" s="2"/>
    </row>
    <row r="4470" spans="12:13" x14ac:dyDescent="0.2">
      <c r="L4470" s="2"/>
      <c r="M4470" s="2"/>
    </row>
    <row r="4471" spans="12:13" x14ac:dyDescent="0.2">
      <c r="L4471" s="2"/>
      <c r="M4471" s="2"/>
    </row>
    <row r="4472" spans="12:13" x14ac:dyDescent="0.2">
      <c r="L4472" s="2"/>
      <c r="M4472" s="2"/>
    </row>
    <row r="4473" spans="12:13" x14ac:dyDescent="0.2">
      <c r="L4473" s="2"/>
      <c r="M4473" s="2"/>
    </row>
    <row r="4474" spans="12:13" x14ac:dyDescent="0.2">
      <c r="L4474" s="2"/>
      <c r="M4474" s="2"/>
    </row>
    <row r="4475" spans="12:13" x14ac:dyDescent="0.2">
      <c r="L4475" s="2"/>
      <c r="M4475" s="2"/>
    </row>
    <row r="4476" spans="12:13" x14ac:dyDescent="0.2">
      <c r="L4476" s="2"/>
      <c r="M4476" s="2"/>
    </row>
    <row r="4477" spans="12:13" x14ac:dyDescent="0.2">
      <c r="L4477" s="2"/>
      <c r="M4477" s="2"/>
    </row>
    <row r="4478" spans="12:13" x14ac:dyDescent="0.2">
      <c r="L4478" s="2"/>
      <c r="M4478" s="2"/>
    </row>
    <row r="4479" spans="12:13" x14ac:dyDescent="0.2">
      <c r="L4479" s="2"/>
      <c r="M4479" s="2"/>
    </row>
    <row r="4480" spans="12:13" x14ac:dyDescent="0.2">
      <c r="L4480" s="2"/>
      <c r="M4480" s="2"/>
    </row>
    <row r="4481" spans="12:13" x14ac:dyDescent="0.2">
      <c r="L4481" s="2"/>
      <c r="M4481" s="2"/>
    </row>
    <row r="4482" spans="12:13" x14ac:dyDescent="0.2">
      <c r="L4482" s="2"/>
      <c r="M4482" s="2"/>
    </row>
    <row r="4483" spans="12:13" x14ac:dyDescent="0.2">
      <c r="L4483" s="2"/>
      <c r="M4483" s="2"/>
    </row>
    <row r="4484" spans="12:13" x14ac:dyDescent="0.2">
      <c r="L4484" s="2"/>
      <c r="M4484" s="2"/>
    </row>
    <row r="4485" spans="12:13" x14ac:dyDescent="0.2">
      <c r="L4485" s="2"/>
      <c r="M4485" s="2"/>
    </row>
    <row r="4486" spans="12:13" x14ac:dyDescent="0.2">
      <c r="L4486" s="2"/>
      <c r="M4486" s="2"/>
    </row>
    <row r="4487" spans="12:13" x14ac:dyDescent="0.2">
      <c r="L4487" s="2"/>
      <c r="M4487" s="2"/>
    </row>
    <row r="4488" spans="12:13" x14ac:dyDescent="0.2">
      <c r="L4488" s="2"/>
      <c r="M4488" s="2"/>
    </row>
    <row r="4489" spans="12:13" x14ac:dyDescent="0.2">
      <c r="L4489" s="2"/>
      <c r="M4489" s="2"/>
    </row>
    <row r="4490" spans="12:13" x14ac:dyDescent="0.2">
      <c r="L4490" s="2"/>
      <c r="M4490" s="2"/>
    </row>
    <row r="4491" spans="12:13" x14ac:dyDescent="0.2">
      <c r="L4491" s="2"/>
      <c r="M4491" s="2"/>
    </row>
    <row r="4492" spans="12:13" x14ac:dyDescent="0.2">
      <c r="L4492" s="2"/>
      <c r="M4492" s="2"/>
    </row>
    <row r="4493" spans="12:13" x14ac:dyDescent="0.2">
      <c r="L4493" s="2"/>
      <c r="M4493" s="2"/>
    </row>
    <row r="4494" spans="12:13" x14ac:dyDescent="0.2">
      <c r="L4494" s="2"/>
      <c r="M4494" s="2"/>
    </row>
    <row r="4495" spans="12:13" x14ac:dyDescent="0.2">
      <c r="L4495" s="2"/>
      <c r="M4495" s="2"/>
    </row>
    <row r="4496" spans="12:13" x14ac:dyDescent="0.2">
      <c r="L4496" s="2"/>
      <c r="M4496" s="2"/>
    </row>
    <row r="4497" spans="12:13" x14ac:dyDescent="0.2">
      <c r="L4497" s="2"/>
      <c r="M4497" s="2"/>
    </row>
    <row r="4498" spans="12:13" x14ac:dyDescent="0.2">
      <c r="L4498" s="2"/>
      <c r="M4498" s="2"/>
    </row>
    <row r="4499" spans="12:13" x14ac:dyDescent="0.2">
      <c r="L4499" s="2"/>
      <c r="M4499" s="2"/>
    </row>
    <row r="4500" spans="12:13" x14ac:dyDescent="0.2">
      <c r="L4500" s="2"/>
      <c r="M4500" s="2"/>
    </row>
    <row r="4501" spans="12:13" x14ac:dyDescent="0.2">
      <c r="L4501" s="2"/>
      <c r="M4501" s="2"/>
    </row>
    <row r="4502" spans="12:13" x14ac:dyDescent="0.2">
      <c r="L4502" s="2"/>
      <c r="M4502" s="2"/>
    </row>
    <row r="4503" spans="12:13" x14ac:dyDescent="0.2">
      <c r="L4503" s="2"/>
      <c r="M4503" s="2"/>
    </row>
    <row r="4504" spans="12:13" x14ac:dyDescent="0.2">
      <c r="L4504" s="2"/>
      <c r="M4504" s="2"/>
    </row>
    <row r="4505" spans="12:13" x14ac:dyDescent="0.2">
      <c r="L4505" s="2"/>
      <c r="M4505" s="2"/>
    </row>
    <row r="4506" spans="12:13" x14ac:dyDescent="0.2">
      <c r="L4506" s="2"/>
      <c r="M4506" s="2"/>
    </row>
    <row r="4507" spans="12:13" x14ac:dyDescent="0.2">
      <c r="L4507" s="2"/>
      <c r="M4507" s="2"/>
    </row>
    <row r="4508" spans="12:13" x14ac:dyDescent="0.2">
      <c r="L4508" s="2"/>
      <c r="M4508" s="2"/>
    </row>
    <row r="4509" spans="12:13" x14ac:dyDescent="0.2">
      <c r="L4509" s="2"/>
      <c r="M4509" s="2"/>
    </row>
    <row r="4510" spans="12:13" x14ac:dyDescent="0.2">
      <c r="L4510" s="2"/>
      <c r="M4510" s="2"/>
    </row>
    <row r="4511" spans="12:13" x14ac:dyDescent="0.2">
      <c r="L4511" s="2"/>
      <c r="M4511" s="2"/>
    </row>
    <row r="4512" spans="12:13" x14ac:dyDescent="0.2">
      <c r="L4512" s="2"/>
      <c r="M4512" s="2"/>
    </row>
    <row r="4513" spans="12:13" x14ac:dyDescent="0.2">
      <c r="L4513" s="2"/>
      <c r="M4513" s="2"/>
    </row>
    <row r="4514" spans="12:13" x14ac:dyDescent="0.2">
      <c r="L4514" s="2"/>
      <c r="M4514" s="2"/>
    </row>
    <row r="4515" spans="12:13" x14ac:dyDescent="0.2">
      <c r="L4515" s="2"/>
      <c r="M4515" s="2"/>
    </row>
    <row r="4516" spans="12:13" x14ac:dyDescent="0.2">
      <c r="L4516" s="2"/>
      <c r="M4516" s="2"/>
    </row>
    <row r="4517" spans="12:13" x14ac:dyDescent="0.2">
      <c r="L4517" s="2"/>
      <c r="M4517" s="2"/>
    </row>
    <row r="4518" spans="12:13" x14ac:dyDescent="0.2">
      <c r="L4518" s="2"/>
      <c r="M4518" s="2"/>
    </row>
    <row r="4519" spans="12:13" x14ac:dyDescent="0.2">
      <c r="L4519" s="2"/>
      <c r="M4519" s="2"/>
    </row>
    <row r="4520" spans="12:13" x14ac:dyDescent="0.2">
      <c r="L4520" s="2"/>
      <c r="M4520" s="2"/>
    </row>
    <row r="4521" spans="12:13" x14ac:dyDescent="0.2">
      <c r="L4521" s="2"/>
      <c r="M4521" s="2"/>
    </row>
    <row r="4522" spans="12:13" x14ac:dyDescent="0.2">
      <c r="L4522" s="2"/>
      <c r="M4522" s="2"/>
    </row>
    <row r="4523" spans="12:13" x14ac:dyDescent="0.2">
      <c r="L4523" s="2"/>
      <c r="M4523" s="2"/>
    </row>
    <row r="4524" spans="12:13" x14ac:dyDescent="0.2">
      <c r="L4524" s="2"/>
      <c r="M4524" s="2"/>
    </row>
    <row r="4525" spans="12:13" x14ac:dyDescent="0.2">
      <c r="L4525" s="2"/>
      <c r="M4525" s="2"/>
    </row>
    <row r="4526" spans="12:13" x14ac:dyDescent="0.2">
      <c r="L4526" s="2"/>
      <c r="M4526" s="2"/>
    </row>
    <row r="4527" spans="12:13" x14ac:dyDescent="0.2">
      <c r="L4527" s="2"/>
      <c r="M4527" s="2"/>
    </row>
    <row r="4528" spans="12:13" x14ac:dyDescent="0.2">
      <c r="L4528" s="2"/>
      <c r="M4528" s="2"/>
    </row>
    <row r="4529" spans="12:13" x14ac:dyDescent="0.2">
      <c r="L4529" s="2"/>
      <c r="M4529" s="2"/>
    </row>
    <row r="4530" spans="12:13" x14ac:dyDescent="0.2">
      <c r="L4530" s="2"/>
      <c r="M4530" s="2"/>
    </row>
    <row r="4531" spans="12:13" x14ac:dyDescent="0.2">
      <c r="L4531" s="2"/>
      <c r="M4531" s="2"/>
    </row>
    <row r="4532" spans="12:13" x14ac:dyDescent="0.2">
      <c r="L4532" s="2"/>
      <c r="M4532" s="2"/>
    </row>
    <row r="4533" spans="12:13" x14ac:dyDescent="0.2">
      <c r="L4533" s="2"/>
      <c r="M4533" s="2"/>
    </row>
    <row r="4534" spans="12:13" x14ac:dyDescent="0.2">
      <c r="L4534" s="2"/>
      <c r="M4534" s="2"/>
    </row>
    <row r="4535" spans="12:13" x14ac:dyDescent="0.2">
      <c r="L4535" s="2"/>
      <c r="M4535" s="2"/>
    </row>
    <row r="4536" spans="12:13" x14ac:dyDescent="0.2">
      <c r="L4536" s="2"/>
      <c r="M4536" s="2"/>
    </row>
    <row r="4537" spans="12:13" x14ac:dyDescent="0.2">
      <c r="L4537" s="2"/>
      <c r="M4537" s="2"/>
    </row>
    <row r="4538" spans="12:13" x14ac:dyDescent="0.2">
      <c r="L4538" s="2"/>
      <c r="M4538" s="2"/>
    </row>
    <row r="4539" spans="12:13" x14ac:dyDescent="0.2">
      <c r="L4539" s="2"/>
      <c r="M4539" s="2"/>
    </row>
    <row r="4540" spans="12:13" x14ac:dyDescent="0.2">
      <c r="L4540" s="2"/>
      <c r="M4540" s="2"/>
    </row>
    <row r="4541" spans="12:13" x14ac:dyDescent="0.2">
      <c r="L4541" s="2"/>
      <c r="M4541" s="2"/>
    </row>
    <row r="4542" spans="12:13" x14ac:dyDescent="0.2">
      <c r="L4542" s="2"/>
      <c r="M4542" s="2"/>
    </row>
    <row r="4543" spans="12:13" x14ac:dyDescent="0.2">
      <c r="L4543" s="2"/>
      <c r="M4543" s="2"/>
    </row>
    <row r="4544" spans="12:13" x14ac:dyDescent="0.2">
      <c r="L4544" s="2"/>
      <c r="M4544" s="2"/>
    </row>
    <row r="4545" spans="12:13" x14ac:dyDescent="0.2">
      <c r="L4545" s="2"/>
      <c r="M4545" s="2"/>
    </row>
    <row r="4546" spans="12:13" x14ac:dyDescent="0.2">
      <c r="L4546" s="2"/>
      <c r="M4546" s="2"/>
    </row>
    <row r="4547" spans="12:13" x14ac:dyDescent="0.2">
      <c r="L4547" s="2"/>
      <c r="M4547" s="2"/>
    </row>
    <row r="4548" spans="12:13" x14ac:dyDescent="0.2">
      <c r="L4548" s="2"/>
      <c r="M4548" s="2"/>
    </row>
    <row r="4549" spans="12:13" x14ac:dyDescent="0.2">
      <c r="L4549" s="2"/>
      <c r="M4549" s="2"/>
    </row>
    <row r="4550" spans="12:13" x14ac:dyDescent="0.2">
      <c r="L4550" s="2"/>
      <c r="M4550" s="2"/>
    </row>
    <row r="4551" spans="12:13" x14ac:dyDescent="0.2">
      <c r="L4551" s="2"/>
      <c r="M4551" s="2"/>
    </row>
    <row r="4552" spans="12:13" x14ac:dyDescent="0.2">
      <c r="L4552" s="2"/>
      <c r="M4552" s="2"/>
    </row>
    <row r="4553" spans="12:13" x14ac:dyDescent="0.2">
      <c r="L4553" s="2"/>
      <c r="M4553" s="2"/>
    </row>
    <row r="4554" spans="12:13" x14ac:dyDescent="0.2">
      <c r="L4554" s="2"/>
      <c r="M4554" s="2"/>
    </row>
    <row r="4555" spans="12:13" x14ac:dyDescent="0.2">
      <c r="L4555" s="2"/>
      <c r="M4555" s="2"/>
    </row>
    <row r="4556" spans="12:13" x14ac:dyDescent="0.2">
      <c r="L4556" s="2"/>
      <c r="M4556" s="2"/>
    </row>
    <row r="4557" spans="12:13" x14ac:dyDescent="0.2">
      <c r="L4557" s="2"/>
      <c r="M4557" s="2"/>
    </row>
    <row r="4558" spans="12:13" x14ac:dyDescent="0.2">
      <c r="L4558" s="2"/>
      <c r="M4558" s="2"/>
    </row>
    <row r="4559" spans="12:13" x14ac:dyDescent="0.2">
      <c r="L4559" s="2"/>
      <c r="M4559" s="2"/>
    </row>
    <row r="4560" spans="12:13" x14ac:dyDescent="0.2">
      <c r="L4560" s="2"/>
      <c r="M4560" s="2"/>
    </row>
    <row r="4561" spans="12:13" x14ac:dyDescent="0.2">
      <c r="L4561" s="2"/>
      <c r="M4561" s="2"/>
    </row>
    <row r="4562" spans="12:13" x14ac:dyDescent="0.2">
      <c r="L4562" s="2"/>
      <c r="M4562" s="2"/>
    </row>
    <row r="4563" spans="12:13" x14ac:dyDescent="0.2">
      <c r="L4563" s="2"/>
      <c r="M4563" s="2"/>
    </row>
    <row r="4564" spans="12:13" x14ac:dyDescent="0.2">
      <c r="L4564" s="2"/>
      <c r="M4564" s="2"/>
    </row>
    <row r="4565" spans="12:13" x14ac:dyDescent="0.2">
      <c r="L4565" s="2"/>
      <c r="M4565" s="2"/>
    </row>
    <row r="4566" spans="12:13" x14ac:dyDescent="0.2">
      <c r="L4566" s="2"/>
      <c r="M4566" s="2"/>
    </row>
    <row r="4567" spans="12:13" x14ac:dyDescent="0.2">
      <c r="L4567" s="2"/>
      <c r="M4567" s="2"/>
    </row>
    <row r="4568" spans="12:13" x14ac:dyDescent="0.2">
      <c r="L4568" s="2"/>
      <c r="M4568" s="2"/>
    </row>
    <row r="4569" spans="12:13" x14ac:dyDescent="0.2">
      <c r="L4569" s="2"/>
      <c r="M4569" s="2"/>
    </row>
    <row r="4570" spans="12:13" x14ac:dyDescent="0.2">
      <c r="L4570" s="2"/>
      <c r="M4570" s="2"/>
    </row>
    <row r="4571" spans="12:13" x14ac:dyDescent="0.2">
      <c r="L4571" s="2"/>
      <c r="M4571" s="2"/>
    </row>
    <row r="4572" spans="12:13" x14ac:dyDescent="0.2">
      <c r="L4572" s="2"/>
      <c r="M4572" s="2"/>
    </row>
    <row r="4573" spans="12:13" x14ac:dyDescent="0.2">
      <c r="L4573" s="2"/>
      <c r="M4573" s="2"/>
    </row>
    <row r="4574" spans="12:13" x14ac:dyDescent="0.2">
      <c r="L4574" s="2"/>
      <c r="M4574" s="2"/>
    </row>
    <row r="4575" spans="12:13" x14ac:dyDescent="0.2">
      <c r="L4575" s="2"/>
      <c r="M4575" s="2"/>
    </row>
    <row r="4576" spans="12:13" x14ac:dyDescent="0.2">
      <c r="L4576" s="2"/>
      <c r="M4576" s="2"/>
    </row>
    <row r="4577" spans="12:13" x14ac:dyDescent="0.2">
      <c r="L4577" s="2"/>
      <c r="M4577" s="2"/>
    </row>
    <row r="4578" spans="12:13" x14ac:dyDescent="0.2">
      <c r="L4578" s="2"/>
      <c r="M4578" s="2"/>
    </row>
    <row r="4579" spans="12:13" x14ac:dyDescent="0.2">
      <c r="L4579" s="2"/>
      <c r="M4579" s="2"/>
    </row>
    <row r="4580" spans="12:13" x14ac:dyDescent="0.2">
      <c r="L4580" s="2"/>
      <c r="M4580" s="2"/>
    </row>
    <row r="4581" spans="12:13" x14ac:dyDescent="0.2">
      <c r="L4581" s="2"/>
      <c r="M4581" s="2"/>
    </row>
    <row r="4582" spans="12:13" x14ac:dyDescent="0.2">
      <c r="L4582" s="2"/>
      <c r="M4582" s="2"/>
    </row>
    <row r="4583" spans="12:13" x14ac:dyDescent="0.2">
      <c r="L4583" s="2"/>
      <c r="M4583" s="2"/>
    </row>
    <row r="4584" spans="12:13" x14ac:dyDescent="0.2">
      <c r="L4584" s="2"/>
      <c r="M4584" s="2"/>
    </row>
    <row r="4585" spans="12:13" x14ac:dyDescent="0.2">
      <c r="L4585" s="2"/>
      <c r="M4585" s="2"/>
    </row>
    <row r="4586" spans="12:13" x14ac:dyDescent="0.2">
      <c r="L4586" s="2"/>
      <c r="M4586" s="2"/>
    </row>
    <row r="4587" spans="12:13" x14ac:dyDescent="0.2">
      <c r="L4587" s="2"/>
      <c r="M4587" s="2"/>
    </row>
    <row r="4588" spans="12:13" x14ac:dyDescent="0.2">
      <c r="L4588" s="2"/>
      <c r="M4588" s="2"/>
    </row>
    <row r="4589" spans="12:13" x14ac:dyDescent="0.2">
      <c r="L4589" s="2"/>
      <c r="M4589" s="2"/>
    </row>
    <row r="4590" spans="12:13" x14ac:dyDescent="0.2">
      <c r="L4590" s="2"/>
      <c r="M4590" s="2"/>
    </row>
    <row r="4591" spans="12:13" x14ac:dyDescent="0.2">
      <c r="L4591" s="2"/>
      <c r="M4591" s="2"/>
    </row>
    <row r="4592" spans="12:13" x14ac:dyDescent="0.2">
      <c r="L4592" s="2"/>
      <c r="M4592" s="2"/>
    </row>
    <row r="4593" spans="12:13" x14ac:dyDescent="0.2">
      <c r="L4593" s="2"/>
      <c r="M4593" s="2"/>
    </row>
    <row r="4594" spans="12:13" x14ac:dyDescent="0.2">
      <c r="L4594" s="2"/>
      <c r="M4594" s="2"/>
    </row>
    <row r="4595" spans="12:13" x14ac:dyDescent="0.2">
      <c r="L4595" s="2"/>
      <c r="M4595" s="2"/>
    </row>
    <row r="4596" spans="12:13" x14ac:dyDescent="0.2">
      <c r="L4596" s="2"/>
      <c r="M4596" s="2"/>
    </row>
    <row r="4597" spans="12:13" x14ac:dyDescent="0.2">
      <c r="L4597" s="2"/>
      <c r="M4597" s="2"/>
    </row>
    <row r="4598" spans="12:13" x14ac:dyDescent="0.2">
      <c r="L4598" s="2"/>
      <c r="M4598" s="2"/>
    </row>
    <row r="4599" spans="12:13" x14ac:dyDescent="0.2">
      <c r="L4599" s="2"/>
      <c r="M4599" s="2"/>
    </row>
    <row r="4600" spans="12:13" x14ac:dyDescent="0.2">
      <c r="L4600" s="2"/>
      <c r="M4600" s="2"/>
    </row>
    <row r="4601" spans="12:13" x14ac:dyDescent="0.2">
      <c r="L4601" s="2"/>
      <c r="M4601" s="2"/>
    </row>
    <row r="4602" spans="12:13" x14ac:dyDescent="0.2">
      <c r="L4602" s="2"/>
      <c r="M4602" s="2"/>
    </row>
    <row r="4603" spans="12:13" x14ac:dyDescent="0.2">
      <c r="L4603" s="2"/>
      <c r="M4603" s="2"/>
    </row>
    <row r="4604" spans="12:13" x14ac:dyDescent="0.2">
      <c r="L4604" s="2"/>
      <c r="M4604" s="2"/>
    </row>
    <row r="4605" spans="12:13" x14ac:dyDescent="0.2">
      <c r="L4605" s="2"/>
      <c r="M4605" s="2"/>
    </row>
    <row r="4606" spans="12:13" x14ac:dyDescent="0.2">
      <c r="L4606" s="2"/>
      <c r="M4606" s="2"/>
    </row>
    <row r="4607" spans="12:13" x14ac:dyDescent="0.2">
      <c r="L4607" s="2"/>
      <c r="M4607" s="2"/>
    </row>
    <row r="4608" spans="12:13" x14ac:dyDescent="0.2">
      <c r="L4608" s="2"/>
      <c r="M4608" s="2"/>
    </row>
    <row r="4609" spans="12:13" x14ac:dyDescent="0.2">
      <c r="L4609" s="2"/>
      <c r="M4609" s="2"/>
    </row>
    <row r="4610" spans="12:13" x14ac:dyDescent="0.2">
      <c r="L4610" s="2"/>
      <c r="M4610" s="2"/>
    </row>
    <row r="4611" spans="12:13" x14ac:dyDescent="0.2">
      <c r="L4611" s="2"/>
      <c r="M4611" s="2"/>
    </row>
    <row r="4612" spans="12:13" x14ac:dyDescent="0.2">
      <c r="L4612" s="2"/>
      <c r="M4612" s="2"/>
    </row>
    <row r="4613" spans="12:13" x14ac:dyDescent="0.2">
      <c r="L4613" s="2"/>
      <c r="M4613" s="2"/>
    </row>
    <row r="4614" spans="12:13" x14ac:dyDescent="0.2">
      <c r="L4614" s="2"/>
      <c r="M4614" s="2"/>
    </row>
    <row r="4615" spans="12:13" x14ac:dyDescent="0.2">
      <c r="L4615" s="2"/>
      <c r="M4615" s="2"/>
    </row>
    <row r="4616" spans="12:13" x14ac:dyDescent="0.2">
      <c r="L4616" s="2"/>
      <c r="M4616" s="2"/>
    </row>
    <row r="4617" spans="12:13" x14ac:dyDescent="0.2">
      <c r="L4617" s="2"/>
      <c r="M4617" s="2"/>
    </row>
    <row r="4618" spans="12:13" x14ac:dyDescent="0.2">
      <c r="L4618" s="2"/>
      <c r="M4618" s="2"/>
    </row>
    <row r="4619" spans="12:13" x14ac:dyDescent="0.2">
      <c r="L4619" s="2"/>
      <c r="M4619" s="2"/>
    </row>
    <row r="4620" spans="12:13" x14ac:dyDescent="0.2">
      <c r="L4620" s="2"/>
      <c r="M4620" s="2"/>
    </row>
    <row r="4621" spans="12:13" x14ac:dyDescent="0.2">
      <c r="L4621" s="2"/>
      <c r="M4621" s="2"/>
    </row>
    <row r="4622" spans="12:13" x14ac:dyDescent="0.2">
      <c r="L4622" s="2"/>
      <c r="M4622" s="2"/>
    </row>
    <row r="4623" spans="12:13" x14ac:dyDescent="0.2">
      <c r="L4623" s="2"/>
      <c r="M4623" s="2"/>
    </row>
    <row r="4624" spans="12:13" x14ac:dyDescent="0.2">
      <c r="L4624" s="2"/>
      <c r="M4624" s="2"/>
    </row>
    <row r="4625" spans="12:13" x14ac:dyDescent="0.2">
      <c r="L4625" s="2"/>
      <c r="M4625" s="2"/>
    </row>
    <row r="4626" spans="12:13" x14ac:dyDescent="0.2">
      <c r="L4626" s="2"/>
      <c r="M4626" s="2"/>
    </row>
    <row r="4627" spans="12:13" x14ac:dyDescent="0.2">
      <c r="L4627" s="2"/>
      <c r="M4627" s="2"/>
    </row>
    <row r="4628" spans="12:13" x14ac:dyDescent="0.2">
      <c r="L4628" s="2"/>
      <c r="M4628" s="2"/>
    </row>
    <row r="4629" spans="12:13" x14ac:dyDescent="0.2">
      <c r="L4629" s="2"/>
      <c r="M4629" s="2"/>
    </row>
    <row r="4630" spans="12:13" x14ac:dyDescent="0.2">
      <c r="L4630" s="2"/>
      <c r="M4630" s="2"/>
    </row>
    <row r="4631" spans="12:13" x14ac:dyDescent="0.2">
      <c r="L4631" s="2"/>
      <c r="M4631" s="2"/>
    </row>
    <row r="4632" spans="12:13" x14ac:dyDescent="0.2">
      <c r="L4632" s="2"/>
      <c r="M4632" s="2"/>
    </row>
    <row r="4633" spans="12:13" x14ac:dyDescent="0.2">
      <c r="L4633" s="2"/>
      <c r="M4633" s="2"/>
    </row>
    <row r="4634" spans="12:13" x14ac:dyDescent="0.2">
      <c r="L4634" s="2"/>
      <c r="M4634" s="2"/>
    </row>
    <row r="4635" spans="12:13" x14ac:dyDescent="0.2">
      <c r="L4635" s="2"/>
      <c r="M4635" s="2"/>
    </row>
    <row r="4636" spans="12:13" x14ac:dyDescent="0.2">
      <c r="L4636" s="2"/>
      <c r="M4636" s="2"/>
    </row>
    <row r="4637" spans="12:13" x14ac:dyDescent="0.2">
      <c r="L4637" s="2"/>
      <c r="M4637" s="2"/>
    </row>
    <row r="4638" spans="12:13" x14ac:dyDescent="0.2">
      <c r="L4638" s="2"/>
      <c r="M4638" s="2"/>
    </row>
    <row r="4639" spans="12:13" x14ac:dyDescent="0.2">
      <c r="L4639" s="2"/>
      <c r="M4639" s="2"/>
    </row>
    <row r="4640" spans="12:13" x14ac:dyDescent="0.2">
      <c r="L4640" s="2"/>
      <c r="M4640" s="2"/>
    </row>
    <row r="4641" spans="12:13" x14ac:dyDescent="0.2">
      <c r="L4641" s="2"/>
      <c r="M4641" s="2"/>
    </row>
    <row r="4642" spans="12:13" x14ac:dyDescent="0.2">
      <c r="L4642" s="2"/>
      <c r="M4642" s="2"/>
    </row>
    <row r="4643" spans="12:13" x14ac:dyDescent="0.2">
      <c r="L4643" s="2"/>
      <c r="M4643" s="2"/>
    </row>
    <row r="4644" spans="12:13" x14ac:dyDescent="0.2">
      <c r="L4644" s="2"/>
      <c r="M4644" s="2"/>
    </row>
    <row r="4645" spans="12:13" x14ac:dyDescent="0.2">
      <c r="L4645" s="2"/>
      <c r="M4645" s="2"/>
    </row>
    <row r="4646" spans="12:13" x14ac:dyDescent="0.2">
      <c r="L4646" s="2"/>
      <c r="M4646" s="2"/>
    </row>
    <row r="4647" spans="12:13" x14ac:dyDescent="0.2">
      <c r="L4647" s="2"/>
      <c r="M4647" s="2"/>
    </row>
    <row r="4648" spans="12:13" x14ac:dyDescent="0.2">
      <c r="L4648" s="2"/>
      <c r="M4648" s="2"/>
    </row>
    <row r="4649" spans="12:13" x14ac:dyDescent="0.2">
      <c r="L4649" s="2"/>
      <c r="M4649" s="2"/>
    </row>
    <row r="4650" spans="12:13" x14ac:dyDescent="0.2">
      <c r="L4650" s="2"/>
      <c r="M4650" s="2"/>
    </row>
    <row r="4651" spans="12:13" x14ac:dyDescent="0.2">
      <c r="L4651" s="2"/>
      <c r="M4651" s="2"/>
    </row>
    <row r="4652" spans="12:13" x14ac:dyDescent="0.2">
      <c r="L4652" s="2"/>
      <c r="M4652" s="2"/>
    </row>
    <row r="4653" spans="12:13" x14ac:dyDescent="0.2">
      <c r="L4653" s="2"/>
      <c r="M4653" s="2"/>
    </row>
    <row r="4654" spans="12:13" x14ac:dyDescent="0.2">
      <c r="L4654" s="2"/>
      <c r="M4654" s="2"/>
    </row>
    <row r="4655" spans="12:13" x14ac:dyDescent="0.2">
      <c r="L4655" s="2"/>
      <c r="M4655" s="2"/>
    </row>
    <row r="4656" spans="12:13" x14ac:dyDescent="0.2">
      <c r="L4656" s="2"/>
      <c r="M4656" s="2"/>
    </row>
    <row r="4657" spans="12:13" x14ac:dyDescent="0.2">
      <c r="L4657" s="2"/>
      <c r="M4657" s="2"/>
    </row>
    <row r="4658" spans="12:13" x14ac:dyDescent="0.2">
      <c r="L4658" s="2"/>
      <c r="M4658" s="2"/>
    </row>
    <row r="4659" spans="12:13" x14ac:dyDescent="0.2">
      <c r="L4659" s="2"/>
      <c r="M4659" s="2"/>
    </row>
    <row r="4660" spans="12:13" x14ac:dyDescent="0.2">
      <c r="L4660" s="2"/>
      <c r="M4660" s="2"/>
    </row>
    <row r="4661" spans="12:13" x14ac:dyDescent="0.2">
      <c r="L4661" s="2"/>
      <c r="M4661" s="2"/>
    </row>
    <row r="4662" spans="12:13" x14ac:dyDescent="0.2">
      <c r="L4662" s="2"/>
      <c r="M4662" s="2"/>
    </row>
    <row r="4663" spans="12:13" x14ac:dyDescent="0.2">
      <c r="L4663" s="2"/>
      <c r="M4663" s="2"/>
    </row>
    <row r="4664" spans="12:13" x14ac:dyDescent="0.2">
      <c r="L4664" s="2"/>
      <c r="M4664" s="2"/>
    </row>
    <row r="4665" spans="12:13" x14ac:dyDescent="0.2">
      <c r="L4665" s="2"/>
      <c r="M4665" s="2"/>
    </row>
    <row r="4666" spans="12:13" x14ac:dyDescent="0.2">
      <c r="L4666" s="2"/>
      <c r="M4666" s="2"/>
    </row>
    <row r="4667" spans="12:13" x14ac:dyDescent="0.2">
      <c r="L4667" s="2"/>
      <c r="M4667" s="2"/>
    </row>
    <row r="4668" spans="12:13" x14ac:dyDescent="0.2">
      <c r="L4668" s="2"/>
      <c r="M4668" s="2"/>
    </row>
    <row r="4669" spans="12:13" x14ac:dyDescent="0.2">
      <c r="L4669" s="2"/>
      <c r="M4669" s="2"/>
    </row>
    <row r="4670" spans="12:13" x14ac:dyDescent="0.2">
      <c r="L4670" s="2"/>
      <c r="M4670" s="2"/>
    </row>
    <row r="4671" spans="12:13" x14ac:dyDescent="0.2">
      <c r="L4671" s="2"/>
      <c r="M4671" s="2"/>
    </row>
    <row r="4672" spans="12:13" x14ac:dyDescent="0.2">
      <c r="L4672" s="2"/>
      <c r="M4672" s="2"/>
    </row>
    <row r="4673" spans="12:13" x14ac:dyDescent="0.2">
      <c r="L4673" s="2"/>
      <c r="M4673" s="2"/>
    </row>
    <row r="4674" spans="12:13" x14ac:dyDescent="0.2">
      <c r="L4674" s="2"/>
      <c r="M4674" s="2"/>
    </row>
    <row r="4675" spans="12:13" x14ac:dyDescent="0.2">
      <c r="L4675" s="2"/>
      <c r="M4675" s="2"/>
    </row>
    <row r="4676" spans="12:13" x14ac:dyDescent="0.2">
      <c r="L4676" s="2"/>
      <c r="M4676" s="2"/>
    </row>
    <row r="4677" spans="12:13" x14ac:dyDescent="0.2">
      <c r="L4677" s="2"/>
      <c r="M4677" s="2"/>
    </row>
    <row r="4678" spans="12:13" x14ac:dyDescent="0.2">
      <c r="L4678" s="2"/>
      <c r="M4678" s="2"/>
    </row>
    <row r="4679" spans="12:13" x14ac:dyDescent="0.2">
      <c r="L4679" s="2"/>
      <c r="M4679" s="2"/>
    </row>
    <row r="4680" spans="12:13" x14ac:dyDescent="0.2">
      <c r="L4680" s="2"/>
      <c r="M4680" s="2"/>
    </row>
    <row r="4681" spans="12:13" x14ac:dyDescent="0.2">
      <c r="L4681" s="2"/>
      <c r="M4681" s="2"/>
    </row>
    <row r="4682" spans="12:13" x14ac:dyDescent="0.2">
      <c r="L4682" s="2"/>
      <c r="M4682" s="2"/>
    </row>
    <row r="4683" spans="12:13" x14ac:dyDescent="0.2">
      <c r="L4683" s="2"/>
      <c r="M4683" s="2"/>
    </row>
    <row r="4684" spans="12:13" x14ac:dyDescent="0.2">
      <c r="L4684" s="2"/>
      <c r="M4684" s="2"/>
    </row>
    <row r="4685" spans="12:13" x14ac:dyDescent="0.2">
      <c r="L4685" s="2"/>
      <c r="M4685" s="2"/>
    </row>
    <row r="4686" spans="12:13" x14ac:dyDescent="0.2">
      <c r="L4686" s="2"/>
      <c r="M4686" s="2"/>
    </row>
    <row r="4687" spans="12:13" x14ac:dyDescent="0.2">
      <c r="L4687" s="2"/>
      <c r="M4687" s="2"/>
    </row>
    <row r="4688" spans="12:13" x14ac:dyDescent="0.2">
      <c r="L4688" s="2"/>
      <c r="M4688" s="2"/>
    </row>
    <row r="4689" spans="12:13" x14ac:dyDescent="0.2">
      <c r="L4689" s="2"/>
      <c r="M4689" s="2"/>
    </row>
    <row r="4690" spans="12:13" x14ac:dyDescent="0.2">
      <c r="L4690" s="2"/>
      <c r="M4690" s="2"/>
    </row>
    <row r="4691" spans="12:13" x14ac:dyDescent="0.2">
      <c r="L4691" s="2"/>
      <c r="M4691" s="2"/>
    </row>
    <row r="4692" spans="12:13" x14ac:dyDescent="0.2">
      <c r="L4692" s="2"/>
      <c r="M4692" s="2"/>
    </row>
    <row r="4693" spans="12:13" x14ac:dyDescent="0.2">
      <c r="L4693" s="2"/>
      <c r="M4693" s="2"/>
    </row>
    <row r="4694" spans="12:13" x14ac:dyDescent="0.2">
      <c r="L4694" s="2"/>
      <c r="M4694" s="2"/>
    </row>
    <row r="4695" spans="12:13" x14ac:dyDescent="0.2">
      <c r="L4695" s="2"/>
      <c r="M4695" s="2"/>
    </row>
    <row r="4696" spans="12:13" x14ac:dyDescent="0.2">
      <c r="L4696" s="2"/>
      <c r="M4696" s="2"/>
    </row>
    <row r="4697" spans="12:13" x14ac:dyDescent="0.2">
      <c r="L4697" s="2"/>
      <c r="M4697" s="2"/>
    </row>
    <row r="4698" spans="12:13" x14ac:dyDescent="0.2">
      <c r="L4698" s="2"/>
      <c r="M4698" s="2"/>
    </row>
    <row r="4699" spans="12:13" x14ac:dyDescent="0.2">
      <c r="L4699" s="2"/>
      <c r="M4699" s="2"/>
    </row>
    <row r="4700" spans="12:13" x14ac:dyDescent="0.2">
      <c r="L4700" s="2"/>
      <c r="M4700" s="2"/>
    </row>
    <row r="4701" spans="12:13" x14ac:dyDescent="0.2">
      <c r="L4701" s="2"/>
      <c r="M4701" s="2"/>
    </row>
    <row r="4702" spans="12:13" x14ac:dyDescent="0.2">
      <c r="L4702" s="2"/>
      <c r="M4702" s="2"/>
    </row>
    <row r="4703" spans="12:13" x14ac:dyDescent="0.2">
      <c r="L4703" s="2"/>
      <c r="M4703" s="2"/>
    </row>
    <row r="4704" spans="12:13" x14ac:dyDescent="0.2">
      <c r="L4704" s="2"/>
      <c r="M4704" s="2"/>
    </row>
    <row r="4705" spans="12:13" x14ac:dyDescent="0.2">
      <c r="L4705" s="2"/>
      <c r="M4705" s="2"/>
    </row>
    <row r="4706" spans="12:13" x14ac:dyDescent="0.2">
      <c r="L4706" s="2"/>
      <c r="M4706" s="2"/>
    </row>
    <row r="4707" spans="12:13" x14ac:dyDescent="0.2">
      <c r="L4707" s="2"/>
      <c r="M4707" s="2"/>
    </row>
    <row r="4708" spans="12:13" x14ac:dyDescent="0.2">
      <c r="L4708" s="2"/>
      <c r="M4708" s="2"/>
    </row>
    <row r="4709" spans="12:13" x14ac:dyDescent="0.2">
      <c r="L4709" s="2"/>
      <c r="M4709" s="2"/>
    </row>
    <row r="4710" spans="12:13" x14ac:dyDescent="0.2">
      <c r="L4710" s="2"/>
      <c r="M4710" s="2"/>
    </row>
    <row r="4711" spans="12:13" x14ac:dyDescent="0.2">
      <c r="L4711" s="2"/>
      <c r="M4711" s="2"/>
    </row>
    <row r="4712" spans="12:13" x14ac:dyDescent="0.2">
      <c r="L4712" s="2"/>
      <c r="M4712" s="2"/>
    </row>
    <row r="4713" spans="12:13" x14ac:dyDescent="0.2">
      <c r="L4713" s="2"/>
      <c r="M4713" s="2"/>
    </row>
    <row r="4714" spans="12:13" x14ac:dyDescent="0.2">
      <c r="L4714" s="2"/>
      <c r="M4714" s="2"/>
    </row>
    <row r="4715" spans="12:13" x14ac:dyDescent="0.2">
      <c r="L4715" s="2"/>
      <c r="M4715" s="2"/>
    </row>
    <row r="4716" spans="12:13" x14ac:dyDescent="0.2">
      <c r="L4716" s="2"/>
      <c r="M4716" s="2"/>
    </row>
    <row r="4717" spans="12:13" x14ac:dyDescent="0.2">
      <c r="L4717" s="2"/>
      <c r="M4717" s="2"/>
    </row>
    <row r="4718" spans="12:13" x14ac:dyDescent="0.2">
      <c r="L4718" s="2"/>
      <c r="M4718" s="2"/>
    </row>
    <row r="4719" spans="12:13" x14ac:dyDescent="0.2">
      <c r="L4719" s="2"/>
      <c r="M4719" s="2"/>
    </row>
    <row r="4720" spans="12:13" x14ac:dyDescent="0.2">
      <c r="L4720" s="2"/>
      <c r="M4720" s="2"/>
    </row>
    <row r="4721" spans="12:13" x14ac:dyDescent="0.2">
      <c r="L4721" s="2"/>
      <c r="M4721" s="2"/>
    </row>
    <row r="4722" spans="12:13" x14ac:dyDescent="0.2">
      <c r="L4722" s="2"/>
      <c r="M4722" s="2"/>
    </row>
    <row r="4723" spans="12:13" x14ac:dyDescent="0.2">
      <c r="L4723" s="2"/>
      <c r="M4723" s="2"/>
    </row>
    <row r="4724" spans="12:13" x14ac:dyDescent="0.2">
      <c r="L4724" s="2"/>
      <c r="M4724" s="2"/>
    </row>
    <row r="4725" spans="12:13" x14ac:dyDescent="0.2">
      <c r="L4725" s="2"/>
      <c r="M4725" s="2"/>
    </row>
    <row r="4726" spans="12:13" x14ac:dyDescent="0.2">
      <c r="L4726" s="2"/>
      <c r="M4726" s="2"/>
    </row>
    <row r="4727" spans="12:13" x14ac:dyDescent="0.2">
      <c r="L4727" s="2"/>
      <c r="M4727" s="2"/>
    </row>
    <row r="4728" spans="12:13" x14ac:dyDescent="0.2">
      <c r="L4728" s="2"/>
      <c r="M4728" s="2"/>
    </row>
    <row r="4729" spans="12:13" x14ac:dyDescent="0.2">
      <c r="L4729" s="2"/>
      <c r="M4729" s="2"/>
    </row>
    <row r="4730" spans="12:13" x14ac:dyDescent="0.2">
      <c r="L4730" s="2"/>
      <c r="M4730" s="2"/>
    </row>
    <row r="4731" spans="12:13" x14ac:dyDescent="0.2">
      <c r="L4731" s="2"/>
      <c r="M4731" s="2"/>
    </row>
    <row r="4732" spans="12:13" x14ac:dyDescent="0.2">
      <c r="L4732" s="2"/>
      <c r="M4732" s="2"/>
    </row>
    <row r="4733" spans="12:13" x14ac:dyDescent="0.2">
      <c r="L4733" s="2"/>
      <c r="M4733" s="2"/>
    </row>
    <row r="4734" spans="12:13" x14ac:dyDescent="0.2">
      <c r="L4734" s="2"/>
      <c r="M4734" s="2"/>
    </row>
    <row r="4735" spans="12:13" x14ac:dyDescent="0.2">
      <c r="L4735" s="2"/>
      <c r="M4735" s="2"/>
    </row>
    <row r="4736" spans="12:13" x14ac:dyDescent="0.2">
      <c r="L4736" s="2"/>
      <c r="M4736" s="2"/>
    </row>
    <row r="4737" spans="12:13" x14ac:dyDescent="0.2">
      <c r="L4737" s="2"/>
      <c r="M4737" s="2"/>
    </row>
    <row r="4738" spans="12:13" x14ac:dyDescent="0.2">
      <c r="L4738" s="2"/>
      <c r="M4738" s="2"/>
    </row>
    <row r="4739" spans="12:13" x14ac:dyDescent="0.2">
      <c r="L4739" s="2"/>
      <c r="M4739" s="2"/>
    </row>
    <row r="4740" spans="12:13" x14ac:dyDescent="0.2">
      <c r="L4740" s="2"/>
      <c r="M4740" s="2"/>
    </row>
    <row r="4741" spans="12:13" x14ac:dyDescent="0.2">
      <c r="L4741" s="2"/>
      <c r="M4741" s="2"/>
    </row>
    <row r="4742" spans="12:13" x14ac:dyDescent="0.2">
      <c r="L4742" s="2"/>
      <c r="M4742" s="2"/>
    </row>
    <row r="4743" spans="12:13" x14ac:dyDescent="0.2">
      <c r="L4743" s="2"/>
      <c r="M4743" s="2"/>
    </row>
    <row r="4744" spans="12:13" x14ac:dyDescent="0.2">
      <c r="L4744" s="2"/>
      <c r="M4744" s="2"/>
    </row>
    <row r="4745" spans="12:13" x14ac:dyDescent="0.2">
      <c r="L4745" s="2"/>
      <c r="M4745" s="2"/>
    </row>
    <row r="4746" spans="12:13" x14ac:dyDescent="0.2">
      <c r="L4746" s="2"/>
      <c r="M4746" s="2"/>
    </row>
    <row r="4747" spans="12:13" x14ac:dyDescent="0.2">
      <c r="L4747" s="2"/>
      <c r="M4747" s="2"/>
    </row>
    <row r="4748" spans="12:13" x14ac:dyDescent="0.2">
      <c r="L4748" s="2"/>
      <c r="M4748" s="2"/>
    </row>
    <row r="4749" spans="12:13" x14ac:dyDescent="0.2">
      <c r="L4749" s="2"/>
      <c r="M4749" s="2"/>
    </row>
    <row r="4750" spans="12:13" x14ac:dyDescent="0.2">
      <c r="L4750" s="2"/>
      <c r="M4750" s="2"/>
    </row>
    <row r="4751" spans="12:13" x14ac:dyDescent="0.2">
      <c r="L4751" s="2"/>
      <c r="M4751" s="2"/>
    </row>
    <row r="4752" spans="12:13" x14ac:dyDescent="0.2">
      <c r="L4752" s="2"/>
      <c r="M4752" s="2"/>
    </row>
    <row r="4753" spans="12:13" x14ac:dyDescent="0.2">
      <c r="L4753" s="2"/>
      <c r="M4753" s="2"/>
    </row>
    <row r="4754" spans="12:13" x14ac:dyDescent="0.2">
      <c r="L4754" s="2"/>
      <c r="M4754" s="2"/>
    </row>
    <row r="4755" spans="12:13" x14ac:dyDescent="0.2">
      <c r="L4755" s="2"/>
      <c r="M4755" s="2"/>
    </row>
    <row r="4756" spans="12:13" x14ac:dyDescent="0.2">
      <c r="L4756" s="2"/>
      <c r="M4756" s="2"/>
    </row>
    <row r="4757" spans="12:13" x14ac:dyDescent="0.2">
      <c r="L4757" s="2"/>
      <c r="M4757" s="2"/>
    </row>
    <row r="4758" spans="12:13" x14ac:dyDescent="0.2">
      <c r="L4758" s="2"/>
      <c r="M4758" s="2"/>
    </row>
    <row r="4759" spans="12:13" x14ac:dyDescent="0.2">
      <c r="L4759" s="2"/>
      <c r="M4759" s="2"/>
    </row>
    <row r="4760" spans="12:13" x14ac:dyDescent="0.2">
      <c r="L4760" s="2"/>
      <c r="M4760" s="2"/>
    </row>
    <row r="4761" spans="12:13" x14ac:dyDescent="0.2">
      <c r="L4761" s="2"/>
      <c r="M4761" s="2"/>
    </row>
    <row r="4762" spans="12:13" x14ac:dyDescent="0.2">
      <c r="L4762" s="2"/>
      <c r="M4762" s="2"/>
    </row>
    <row r="4763" spans="12:13" x14ac:dyDescent="0.2">
      <c r="L4763" s="2"/>
      <c r="M4763" s="2"/>
    </row>
    <row r="4764" spans="12:13" x14ac:dyDescent="0.2">
      <c r="L4764" s="2"/>
      <c r="M4764" s="2"/>
    </row>
    <row r="4765" spans="12:13" x14ac:dyDescent="0.2">
      <c r="L4765" s="2"/>
      <c r="M4765" s="2"/>
    </row>
    <row r="4766" spans="12:13" x14ac:dyDescent="0.2">
      <c r="L4766" s="2"/>
      <c r="M4766" s="2"/>
    </row>
    <row r="4767" spans="12:13" x14ac:dyDescent="0.2">
      <c r="L4767" s="2"/>
      <c r="M4767" s="2"/>
    </row>
    <row r="4768" spans="12:13" x14ac:dyDescent="0.2">
      <c r="L4768" s="2"/>
      <c r="M4768" s="2"/>
    </row>
    <row r="4769" spans="12:13" x14ac:dyDescent="0.2">
      <c r="L4769" s="2"/>
      <c r="M4769" s="2"/>
    </row>
    <row r="4770" spans="12:13" x14ac:dyDescent="0.2">
      <c r="L4770" s="2"/>
      <c r="M4770" s="2"/>
    </row>
    <row r="4771" spans="12:13" x14ac:dyDescent="0.2">
      <c r="L4771" s="2"/>
      <c r="M4771" s="2"/>
    </row>
    <row r="4772" spans="12:13" x14ac:dyDescent="0.2">
      <c r="L4772" s="2"/>
      <c r="M4772" s="2"/>
    </row>
    <row r="4773" spans="12:13" x14ac:dyDescent="0.2">
      <c r="L4773" s="2"/>
      <c r="M4773" s="2"/>
    </row>
    <row r="4774" spans="12:13" x14ac:dyDescent="0.2">
      <c r="L4774" s="2"/>
      <c r="M4774" s="2"/>
    </row>
    <row r="4775" spans="12:13" x14ac:dyDescent="0.2">
      <c r="L4775" s="2"/>
      <c r="M4775" s="2"/>
    </row>
    <row r="4776" spans="12:13" x14ac:dyDescent="0.2">
      <c r="L4776" s="2"/>
      <c r="M4776" s="2"/>
    </row>
    <row r="4777" spans="12:13" x14ac:dyDescent="0.2">
      <c r="L4777" s="2"/>
      <c r="M4777" s="2"/>
    </row>
    <row r="4778" spans="12:13" x14ac:dyDescent="0.2">
      <c r="L4778" s="2"/>
      <c r="M4778" s="2"/>
    </row>
    <row r="4779" spans="12:13" x14ac:dyDescent="0.2">
      <c r="L4779" s="2"/>
      <c r="M4779" s="2"/>
    </row>
    <row r="4780" spans="12:13" x14ac:dyDescent="0.2">
      <c r="L4780" s="2"/>
      <c r="M4780" s="2"/>
    </row>
    <row r="4781" spans="12:13" x14ac:dyDescent="0.2">
      <c r="L4781" s="2"/>
      <c r="M4781" s="2"/>
    </row>
    <row r="4782" spans="12:13" x14ac:dyDescent="0.2">
      <c r="L4782" s="2"/>
      <c r="M4782" s="2"/>
    </row>
    <row r="4783" spans="12:13" x14ac:dyDescent="0.2">
      <c r="L4783" s="2"/>
      <c r="M4783" s="2"/>
    </row>
    <row r="4784" spans="12:13" x14ac:dyDescent="0.2">
      <c r="L4784" s="2"/>
      <c r="M4784" s="2"/>
    </row>
    <row r="4785" spans="12:13" x14ac:dyDescent="0.2">
      <c r="L4785" s="2"/>
      <c r="M4785" s="2"/>
    </row>
    <row r="4786" spans="12:13" x14ac:dyDescent="0.2">
      <c r="L4786" s="2"/>
      <c r="M4786" s="2"/>
    </row>
    <row r="4787" spans="12:13" x14ac:dyDescent="0.2">
      <c r="L4787" s="2"/>
      <c r="M4787" s="2"/>
    </row>
    <row r="4788" spans="12:13" x14ac:dyDescent="0.2">
      <c r="L4788" s="2"/>
      <c r="M4788" s="2"/>
    </row>
    <row r="4789" spans="12:13" x14ac:dyDescent="0.2">
      <c r="L4789" s="2"/>
      <c r="M4789" s="2"/>
    </row>
    <row r="4790" spans="12:13" x14ac:dyDescent="0.2">
      <c r="L4790" s="2"/>
      <c r="M4790" s="2"/>
    </row>
    <row r="4791" spans="12:13" x14ac:dyDescent="0.2">
      <c r="L4791" s="2"/>
      <c r="M4791" s="2"/>
    </row>
    <row r="4792" spans="12:13" x14ac:dyDescent="0.2">
      <c r="L4792" s="2"/>
      <c r="M4792" s="2"/>
    </row>
    <row r="4793" spans="12:13" x14ac:dyDescent="0.2">
      <c r="L4793" s="2"/>
      <c r="M4793" s="2"/>
    </row>
    <row r="4794" spans="12:13" x14ac:dyDescent="0.2">
      <c r="L4794" s="2"/>
      <c r="M4794" s="2"/>
    </row>
    <row r="4795" spans="12:13" x14ac:dyDescent="0.2">
      <c r="L4795" s="2"/>
      <c r="M4795" s="2"/>
    </row>
    <row r="4796" spans="12:13" x14ac:dyDescent="0.2">
      <c r="L4796" s="2"/>
      <c r="M4796" s="2"/>
    </row>
    <row r="4797" spans="12:13" x14ac:dyDescent="0.2">
      <c r="L4797" s="2"/>
      <c r="M4797" s="2"/>
    </row>
    <row r="4798" spans="12:13" x14ac:dyDescent="0.2">
      <c r="L4798" s="2"/>
      <c r="M4798" s="2"/>
    </row>
    <row r="4799" spans="12:13" x14ac:dyDescent="0.2">
      <c r="L4799" s="2"/>
      <c r="M4799" s="2"/>
    </row>
    <row r="4800" spans="12:13" x14ac:dyDescent="0.2">
      <c r="L4800" s="2"/>
      <c r="M4800" s="2"/>
    </row>
    <row r="4801" spans="12:13" x14ac:dyDescent="0.2">
      <c r="L4801" s="2"/>
      <c r="M4801" s="2"/>
    </row>
    <row r="4802" spans="12:13" x14ac:dyDescent="0.2">
      <c r="L4802" s="2"/>
      <c r="M4802" s="2"/>
    </row>
    <row r="4803" spans="12:13" x14ac:dyDescent="0.2">
      <c r="L4803" s="2"/>
      <c r="M4803" s="2"/>
    </row>
    <row r="4804" spans="12:13" x14ac:dyDescent="0.2">
      <c r="L4804" s="2"/>
      <c r="M4804" s="2"/>
    </row>
    <row r="4805" spans="12:13" x14ac:dyDescent="0.2">
      <c r="L4805" s="2"/>
      <c r="M4805" s="2"/>
    </row>
    <row r="4806" spans="12:13" x14ac:dyDescent="0.2">
      <c r="L4806" s="2"/>
      <c r="M4806" s="2"/>
    </row>
    <row r="4807" spans="12:13" x14ac:dyDescent="0.2">
      <c r="L4807" s="2"/>
      <c r="M4807" s="2"/>
    </row>
    <row r="4808" spans="12:13" x14ac:dyDescent="0.2">
      <c r="L4808" s="2"/>
      <c r="M4808" s="2"/>
    </row>
    <row r="4809" spans="12:13" x14ac:dyDescent="0.2">
      <c r="L4809" s="2"/>
      <c r="M4809" s="2"/>
    </row>
    <row r="4810" spans="12:13" x14ac:dyDescent="0.2">
      <c r="L4810" s="2"/>
      <c r="M4810" s="2"/>
    </row>
    <row r="4811" spans="12:13" x14ac:dyDescent="0.2">
      <c r="L4811" s="2"/>
      <c r="M4811" s="2"/>
    </row>
    <row r="4812" spans="12:13" x14ac:dyDescent="0.2">
      <c r="L4812" s="2"/>
      <c r="M4812" s="2"/>
    </row>
    <row r="4813" spans="12:13" x14ac:dyDescent="0.2">
      <c r="L4813" s="2"/>
      <c r="M4813" s="2"/>
    </row>
    <row r="4814" spans="12:13" x14ac:dyDescent="0.2">
      <c r="L4814" s="2"/>
      <c r="M4814" s="2"/>
    </row>
    <row r="4815" spans="12:13" x14ac:dyDescent="0.2">
      <c r="L4815" s="2"/>
      <c r="M4815" s="2"/>
    </row>
    <row r="4816" spans="12:13" x14ac:dyDescent="0.2">
      <c r="L4816" s="2"/>
      <c r="M4816" s="2"/>
    </row>
    <row r="4817" spans="12:13" x14ac:dyDescent="0.2">
      <c r="L4817" s="2"/>
      <c r="M4817" s="2"/>
    </row>
    <row r="4818" spans="12:13" x14ac:dyDescent="0.2">
      <c r="L4818" s="2"/>
      <c r="M4818" s="2"/>
    </row>
    <row r="4819" spans="12:13" x14ac:dyDescent="0.2">
      <c r="L4819" s="2"/>
      <c r="M4819" s="2"/>
    </row>
    <row r="4820" spans="12:13" x14ac:dyDescent="0.2">
      <c r="L4820" s="2"/>
      <c r="M4820" s="2"/>
    </row>
    <row r="4821" spans="12:13" x14ac:dyDescent="0.2">
      <c r="L4821" s="2"/>
      <c r="M4821" s="2"/>
    </row>
    <row r="4822" spans="12:13" x14ac:dyDescent="0.2">
      <c r="L4822" s="2"/>
      <c r="M4822" s="2"/>
    </row>
    <row r="4823" spans="12:13" x14ac:dyDescent="0.2">
      <c r="L4823" s="2"/>
      <c r="M4823" s="2"/>
    </row>
    <row r="4824" spans="12:13" x14ac:dyDescent="0.2">
      <c r="L4824" s="2"/>
      <c r="M4824" s="2"/>
    </row>
    <row r="4825" spans="12:13" x14ac:dyDescent="0.2">
      <c r="L4825" s="2"/>
      <c r="M4825" s="2"/>
    </row>
    <row r="4826" spans="12:13" x14ac:dyDescent="0.2">
      <c r="L4826" s="2"/>
      <c r="M4826" s="2"/>
    </row>
    <row r="4827" spans="12:13" x14ac:dyDescent="0.2">
      <c r="L4827" s="2"/>
      <c r="M4827" s="2"/>
    </row>
    <row r="4828" spans="12:13" x14ac:dyDescent="0.2">
      <c r="L4828" s="2"/>
      <c r="M4828" s="2"/>
    </row>
    <row r="4829" spans="12:13" x14ac:dyDescent="0.2">
      <c r="L4829" s="2"/>
      <c r="M4829" s="2"/>
    </row>
    <row r="4830" spans="12:13" x14ac:dyDescent="0.2">
      <c r="L4830" s="2"/>
      <c r="M4830" s="2"/>
    </row>
    <row r="4831" spans="12:13" x14ac:dyDescent="0.2">
      <c r="L4831" s="2"/>
      <c r="M4831" s="2"/>
    </row>
    <row r="4832" spans="12:13" x14ac:dyDescent="0.2">
      <c r="L4832" s="2"/>
      <c r="M4832" s="2"/>
    </row>
    <row r="4833" spans="12:13" x14ac:dyDescent="0.2">
      <c r="L4833" s="2"/>
      <c r="M4833" s="2"/>
    </row>
    <row r="4834" spans="12:13" x14ac:dyDescent="0.2">
      <c r="L4834" s="2"/>
      <c r="M4834" s="2"/>
    </row>
    <row r="4835" spans="12:13" x14ac:dyDescent="0.2">
      <c r="L4835" s="2"/>
      <c r="M4835" s="2"/>
    </row>
    <row r="4836" spans="12:13" x14ac:dyDescent="0.2">
      <c r="L4836" s="2"/>
      <c r="M4836" s="2"/>
    </row>
    <row r="4837" spans="12:13" x14ac:dyDescent="0.2">
      <c r="L4837" s="2"/>
      <c r="M4837" s="2"/>
    </row>
    <row r="4838" spans="12:13" x14ac:dyDescent="0.2">
      <c r="L4838" s="2"/>
      <c r="M4838" s="2"/>
    </row>
    <row r="4839" spans="12:13" x14ac:dyDescent="0.2">
      <c r="L4839" s="2"/>
      <c r="M4839" s="2"/>
    </row>
    <row r="4840" spans="12:13" x14ac:dyDescent="0.2">
      <c r="L4840" s="2"/>
      <c r="M4840" s="2"/>
    </row>
    <row r="4841" spans="12:13" x14ac:dyDescent="0.2">
      <c r="L4841" s="2"/>
      <c r="M4841" s="2"/>
    </row>
    <row r="4842" spans="12:13" x14ac:dyDescent="0.2">
      <c r="L4842" s="2"/>
      <c r="M4842" s="2"/>
    </row>
    <row r="4843" spans="12:13" x14ac:dyDescent="0.2">
      <c r="L4843" s="2"/>
      <c r="M4843" s="2"/>
    </row>
    <row r="4844" spans="12:13" x14ac:dyDescent="0.2">
      <c r="L4844" s="2"/>
      <c r="M4844" s="2"/>
    </row>
    <row r="4845" spans="12:13" x14ac:dyDescent="0.2">
      <c r="L4845" s="2"/>
      <c r="M4845" s="2"/>
    </row>
    <row r="4846" spans="12:13" x14ac:dyDescent="0.2">
      <c r="L4846" s="2"/>
      <c r="M4846" s="2"/>
    </row>
    <row r="4847" spans="12:13" x14ac:dyDescent="0.2">
      <c r="L4847" s="2"/>
      <c r="M4847" s="2"/>
    </row>
    <row r="4848" spans="12:13" x14ac:dyDescent="0.2">
      <c r="L4848" s="2"/>
      <c r="M4848" s="2"/>
    </row>
    <row r="4849" spans="12:13" x14ac:dyDescent="0.2">
      <c r="L4849" s="2"/>
      <c r="M4849" s="2"/>
    </row>
    <row r="4850" spans="12:13" x14ac:dyDescent="0.2">
      <c r="L4850" s="2"/>
      <c r="M4850" s="2"/>
    </row>
    <row r="4851" spans="12:13" x14ac:dyDescent="0.2">
      <c r="L4851" s="2"/>
      <c r="M4851" s="2"/>
    </row>
    <row r="4852" spans="12:13" x14ac:dyDescent="0.2">
      <c r="L4852" s="2"/>
      <c r="M4852" s="2"/>
    </row>
    <row r="4853" spans="12:13" x14ac:dyDescent="0.2">
      <c r="L4853" s="2"/>
      <c r="M4853" s="2"/>
    </row>
    <row r="4854" spans="12:13" x14ac:dyDescent="0.2">
      <c r="L4854" s="2"/>
      <c r="M4854" s="2"/>
    </row>
    <row r="4855" spans="12:13" x14ac:dyDescent="0.2">
      <c r="L4855" s="2"/>
      <c r="M4855" s="2"/>
    </row>
    <row r="4856" spans="12:13" x14ac:dyDescent="0.2">
      <c r="L4856" s="2"/>
      <c r="M4856" s="2"/>
    </row>
    <row r="4857" spans="12:13" x14ac:dyDescent="0.2">
      <c r="L4857" s="2"/>
      <c r="M4857" s="2"/>
    </row>
    <row r="4858" spans="12:13" x14ac:dyDescent="0.2">
      <c r="L4858" s="2"/>
      <c r="M4858" s="2"/>
    </row>
    <row r="4859" spans="12:13" x14ac:dyDescent="0.2">
      <c r="L4859" s="2"/>
      <c r="M4859" s="2"/>
    </row>
    <row r="4860" spans="12:13" x14ac:dyDescent="0.2">
      <c r="L4860" s="2"/>
      <c r="M4860" s="2"/>
    </row>
    <row r="4861" spans="12:13" x14ac:dyDescent="0.2">
      <c r="L4861" s="2"/>
      <c r="M4861" s="2"/>
    </row>
    <row r="4862" spans="12:13" x14ac:dyDescent="0.2">
      <c r="L4862" s="2"/>
      <c r="M4862" s="2"/>
    </row>
    <row r="4863" spans="12:13" x14ac:dyDescent="0.2">
      <c r="L4863" s="2"/>
      <c r="M4863" s="2"/>
    </row>
    <row r="4864" spans="12:13" x14ac:dyDescent="0.2">
      <c r="L4864" s="2"/>
      <c r="M4864" s="2"/>
    </row>
    <row r="4865" spans="12:13" x14ac:dyDescent="0.2">
      <c r="L4865" s="2"/>
      <c r="M4865" s="2"/>
    </row>
    <row r="4866" spans="12:13" x14ac:dyDescent="0.2">
      <c r="L4866" s="2"/>
      <c r="M4866" s="2"/>
    </row>
    <row r="4867" spans="12:13" x14ac:dyDescent="0.2">
      <c r="L4867" s="2"/>
      <c r="M4867" s="2"/>
    </row>
    <row r="4868" spans="12:13" x14ac:dyDescent="0.2">
      <c r="L4868" s="2"/>
      <c r="M4868" s="2"/>
    </row>
    <row r="4869" spans="12:13" x14ac:dyDescent="0.2">
      <c r="L4869" s="2"/>
      <c r="M4869" s="2"/>
    </row>
    <row r="4870" spans="12:13" x14ac:dyDescent="0.2">
      <c r="L4870" s="2"/>
      <c r="M4870" s="2"/>
    </row>
    <row r="4871" spans="12:13" x14ac:dyDescent="0.2">
      <c r="L4871" s="2"/>
      <c r="M4871" s="2"/>
    </row>
    <row r="4872" spans="12:13" x14ac:dyDescent="0.2">
      <c r="L4872" s="2"/>
      <c r="M4872" s="2"/>
    </row>
    <row r="4873" spans="12:13" x14ac:dyDescent="0.2">
      <c r="L4873" s="2"/>
      <c r="M4873" s="2"/>
    </row>
    <row r="4874" spans="12:13" x14ac:dyDescent="0.2">
      <c r="L4874" s="2"/>
      <c r="M4874" s="2"/>
    </row>
    <row r="4875" spans="12:13" x14ac:dyDescent="0.2">
      <c r="L4875" s="2"/>
      <c r="M4875" s="2"/>
    </row>
    <row r="4876" spans="12:13" x14ac:dyDescent="0.2">
      <c r="L4876" s="2"/>
      <c r="M4876" s="2"/>
    </row>
    <row r="4877" spans="12:13" x14ac:dyDescent="0.2">
      <c r="L4877" s="2"/>
      <c r="M4877" s="2"/>
    </row>
    <row r="4878" spans="12:13" x14ac:dyDescent="0.2">
      <c r="L4878" s="2"/>
      <c r="M4878" s="2"/>
    </row>
    <row r="4879" spans="12:13" x14ac:dyDescent="0.2">
      <c r="L4879" s="2"/>
      <c r="M4879" s="2"/>
    </row>
    <row r="4880" spans="12:13" x14ac:dyDescent="0.2">
      <c r="L4880" s="2"/>
      <c r="M4880" s="2"/>
    </row>
    <row r="4881" spans="12:13" x14ac:dyDescent="0.2">
      <c r="L4881" s="2"/>
      <c r="M4881" s="2"/>
    </row>
    <row r="4882" spans="12:13" x14ac:dyDescent="0.2">
      <c r="L4882" s="2"/>
      <c r="M4882" s="2"/>
    </row>
    <row r="4883" spans="12:13" x14ac:dyDescent="0.2">
      <c r="L4883" s="2"/>
      <c r="M4883" s="2"/>
    </row>
    <row r="4884" spans="12:13" x14ac:dyDescent="0.2">
      <c r="L4884" s="2"/>
      <c r="M4884" s="2"/>
    </row>
    <row r="4885" spans="12:13" x14ac:dyDescent="0.2">
      <c r="L4885" s="2"/>
      <c r="M4885" s="2"/>
    </row>
    <row r="4886" spans="12:13" x14ac:dyDescent="0.2">
      <c r="L4886" s="2"/>
      <c r="M4886" s="2"/>
    </row>
    <row r="4887" spans="12:13" x14ac:dyDescent="0.2">
      <c r="L4887" s="2"/>
      <c r="M4887" s="2"/>
    </row>
    <row r="4888" spans="12:13" x14ac:dyDescent="0.2">
      <c r="L4888" s="2"/>
      <c r="M4888" s="2"/>
    </row>
    <row r="4889" spans="12:13" x14ac:dyDescent="0.2">
      <c r="L4889" s="2"/>
      <c r="M4889" s="2"/>
    </row>
    <row r="4890" spans="12:13" x14ac:dyDescent="0.2">
      <c r="L4890" s="2"/>
      <c r="M4890" s="2"/>
    </row>
    <row r="4891" spans="12:13" x14ac:dyDescent="0.2">
      <c r="L4891" s="2"/>
      <c r="M4891" s="2"/>
    </row>
    <row r="4892" spans="12:13" x14ac:dyDescent="0.2">
      <c r="L4892" s="2"/>
      <c r="M4892" s="2"/>
    </row>
    <row r="4893" spans="12:13" x14ac:dyDescent="0.2">
      <c r="L4893" s="2"/>
      <c r="M4893" s="2"/>
    </row>
    <row r="4894" spans="12:13" x14ac:dyDescent="0.2">
      <c r="L4894" s="2"/>
      <c r="M4894" s="2"/>
    </row>
    <row r="4895" spans="12:13" x14ac:dyDescent="0.2">
      <c r="L4895" s="2"/>
      <c r="M4895" s="2"/>
    </row>
    <row r="4896" spans="12:13" x14ac:dyDescent="0.2">
      <c r="L4896" s="2"/>
      <c r="M4896" s="2"/>
    </row>
    <row r="4897" spans="12:13" x14ac:dyDescent="0.2">
      <c r="L4897" s="2"/>
      <c r="M4897" s="2"/>
    </row>
    <row r="4898" spans="12:13" x14ac:dyDescent="0.2">
      <c r="L4898" s="2"/>
      <c r="M4898" s="2"/>
    </row>
    <row r="4899" spans="12:13" x14ac:dyDescent="0.2">
      <c r="L4899" s="2"/>
      <c r="M4899" s="2"/>
    </row>
    <row r="4900" spans="12:13" x14ac:dyDescent="0.2">
      <c r="L4900" s="2"/>
      <c r="M4900" s="2"/>
    </row>
    <row r="4901" spans="12:13" x14ac:dyDescent="0.2">
      <c r="L4901" s="2"/>
      <c r="M4901" s="2"/>
    </row>
    <row r="4902" spans="12:13" x14ac:dyDescent="0.2">
      <c r="L4902" s="2"/>
      <c r="M4902" s="2"/>
    </row>
    <row r="4903" spans="12:13" x14ac:dyDescent="0.2">
      <c r="L4903" s="2"/>
      <c r="M4903" s="2"/>
    </row>
    <row r="4904" spans="12:13" x14ac:dyDescent="0.2">
      <c r="L4904" s="2"/>
      <c r="M4904" s="2"/>
    </row>
    <row r="4905" spans="12:13" x14ac:dyDescent="0.2">
      <c r="L4905" s="2"/>
      <c r="M4905" s="2"/>
    </row>
    <row r="4906" spans="12:13" x14ac:dyDescent="0.2">
      <c r="L4906" s="2"/>
      <c r="M4906" s="2"/>
    </row>
    <row r="4907" spans="12:13" x14ac:dyDescent="0.2">
      <c r="L4907" s="2"/>
      <c r="M4907" s="2"/>
    </row>
    <row r="4908" spans="12:13" x14ac:dyDescent="0.2">
      <c r="L4908" s="2"/>
      <c r="M4908" s="2"/>
    </row>
    <row r="4909" spans="12:13" x14ac:dyDescent="0.2">
      <c r="L4909" s="2"/>
      <c r="M4909" s="2"/>
    </row>
    <row r="4910" spans="12:13" x14ac:dyDescent="0.2">
      <c r="L4910" s="2"/>
      <c r="M4910" s="2"/>
    </row>
    <row r="4911" spans="12:13" x14ac:dyDescent="0.2">
      <c r="L4911" s="2"/>
      <c r="M4911" s="2"/>
    </row>
    <row r="4912" spans="12:13" x14ac:dyDescent="0.2">
      <c r="L4912" s="2"/>
      <c r="M4912" s="2"/>
    </row>
    <row r="4913" spans="12:13" x14ac:dyDescent="0.2">
      <c r="L4913" s="2"/>
      <c r="M4913" s="2"/>
    </row>
    <row r="4914" spans="12:13" x14ac:dyDescent="0.2">
      <c r="L4914" s="2"/>
      <c r="M4914" s="2"/>
    </row>
    <row r="4915" spans="12:13" x14ac:dyDescent="0.2">
      <c r="L4915" s="2"/>
      <c r="M4915" s="2"/>
    </row>
    <row r="4916" spans="12:13" x14ac:dyDescent="0.2">
      <c r="L4916" s="2"/>
      <c r="M4916" s="2"/>
    </row>
    <row r="4917" spans="12:13" x14ac:dyDescent="0.2">
      <c r="L4917" s="2"/>
      <c r="M4917" s="2"/>
    </row>
    <row r="4918" spans="12:13" x14ac:dyDescent="0.2">
      <c r="L4918" s="2"/>
      <c r="M4918" s="2"/>
    </row>
    <row r="4919" spans="12:13" x14ac:dyDescent="0.2">
      <c r="L4919" s="2"/>
      <c r="M4919" s="2"/>
    </row>
    <row r="4920" spans="12:13" x14ac:dyDescent="0.2">
      <c r="L4920" s="2"/>
      <c r="M4920" s="2"/>
    </row>
    <row r="4921" spans="12:13" x14ac:dyDescent="0.2">
      <c r="L4921" s="2"/>
      <c r="M4921" s="2"/>
    </row>
    <row r="4922" spans="12:13" x14ac:dyDescent="0.2">
      <c r="L4922" s="2"/>
      <c r="M4922" s="2"/>
    </row>
    <row r="4923" spans="12:13" x14ac:dyDescent="0.2">
      <c r="L4923" s="2"/>
      <c r="M4923" s="2"/>
    </row>
    <row r="4924" spans="12:13" x14ac:dyDescent="0.2">
      <c r="L4924" s="2"/>
      <c r="M4924" s="2"/>
    </row>
    <row r="4925" spans="12:13" x14ac:dyDescent="0.2">
      <c r="L4925" s="2"/>
      <c r="M4925" s="2"/>
    </row>
    <row r="4926" spans="12:13" x14ac:dyDescent="0.2">
      <c r="L4926" s="2"/>
      <c r="M4926" s="2"/>
    </row>
    <row r="4927" spans="12:13" x14ac:dyDescent="0.2">
      <c r="L4927" s="2"/>
      <c r="M4927" s="2"/>
    </row>
    <row r="4928" spans="12:13" x14ac:dyDescent="0.2">
      <c r="L4928" s="2"/>
      <c r="M4928" s="2"/>
    </row>
    <row r="4929" spans="12:13" x14ac:dyDescent="0.2">
      <c r="L4929" s="2"/>
      <c r="M4929" s="2"/>
    </row>
    <row r="4930" spans="12:13" x14ac:dyDescent="0.2">
      <c r="L4930" s="2"/>
      <c r="M4930" s="2"/>
    </row>
    <row r="4931" spans="12:13" x14ac:dyDescent="0.2">
      <c r="L4931" s="2"/>
      <c r="M4931" s="2"/>
    </row>
    <row r="4932" spans="12:13" x14ac:dyDescent="0.2">
      <c r="L4932" s="2"/>
      <c r="M4932" s="2"/>
    </row>
    <row r="4933" spans="12:13" x14ac:dyDescent="0.2">
      <c r="L4933" s="2"/>
      <c r="M4933" s="2"/>
    </row>
    <row r="4934" spans="12:13" x14ac:dyDescent="0.2">
      <c r="L4934" s="2"/>
      <c r="M4934" s="2"/>
    </row>
    <row r="4935" spans="12:13" x14ac:dyDescent="0.2">
      <c r="L4935" s="2"/>
      <c r="M4935" s="2"/>
    </row>
    <row r="4936" spans="12:13" x14ac:dyDescent="0.2">
      <c r="L4936" s="2"/>
      <c r="M4936" s="2"/>
    </row>
    <row r="4937" spans="12:13" x14ac:dyDescent="0.2">
      <c r="L4937" s="2"/>
      <c r="M4937" s="2"/>
    </row>
    <row r="4938" spans="12:13" x14ac:dyDescent="0.2">
      <c r="L4938" s="2"/>
      <c r="M4938" s="2"/>
    </row>
    <row r="4939" spans="12:13" x14ac:dyDescent="0.2">
      <c r="L4939" s="2"/>
      <c r="M4939" s="2"/>
    </row>
    <row r="4940" spans="12:13" x14ac:dyDescent="0.2">
      <c r="L4940" s="2"/>
      <c r="M4940" s="2"/>
    </row>
    <row r="4941" spans="12:13" x14ac:dyDescent="0.2">
      <c r="L4941" s="2"/>
      <c r="M4941" s="2"/>
    </row>
    <row r="4942" spans="12:13" x14ac:dyDescent="0.2">
      <c r="L4942" s="2"/>
      <c r="M4942" s="2"/>
    </row>
    <row r="4943" spans="12:13" x14ac:dyDescent="0.2">
      <c r="L4943" s="2"/>
      <c r="M4943" s="2"/>
    </row>
    <row r="4944" spans="12:13" x14ac:dyDescent="0.2">
      <c r="L4944" s="2"/>
      <c r="M4944" s="2"/>
    </row>
    <row r="4945" spans="12:13" x14ac:dyDescent="0.2">
      <c r="L4945" s="2"/>
      <c r="M4945" s="2"/>
    </row>
    <row r="4946" spans="12:13" x14ac:dyDescent="0.2">
      <c r="L4946" s="2"/>
      <c r="M4946" s="2"/>
    </row>
    <row r="4947" spans="12:13" x14ac:dyDescent="0.2">
      <c r="L4947" s="2"/>
      <c r="M4947" s="2"/>
    </row>
    <row r="4948" spans="12:13" x14ac:dyDescent="0.2">
      <c r="L4948" s="2"/>
      <c r="M4948" s="2"/>
    </row>
    <row r="4949" spans="12:13" x14ac:dyDescent="0.2">
      <c r="L4949" s="2"/>
      <c r="M4949" s="2"/>
    </row>
    <row r="4950" spans="12:13" x14ac:dyDescent="0.2">
      <c r="L4950" s="2"/>
      <c r="M4950" s="2"/>
    </row>
    <row r="4951" spans="12:13" x14ac:dyDescent="0.2">
      <c r="L4951" s="2"/>
      <c r="M4951" s="2"/>
    </row>
    <row r="4952" spans="12:13" x14ac:dyDescent="0.2">
      <c r="L4952" s="2"/>
      <c r="M4952" s="2"/>
    </row>
    <row r="4953" spans="12:13" x14ac:dyDescent="0.2">
      <c r="L4953" s="2"/>
      <c r="M4953" s="2"/>
    </row>
    <row r="4954" spans="12:13" x14ac:dyDescent="0.2">
      <c r="L4954" s="2"/>
      <c r="M4954" s="2"/>
    </row>
    <row r="4955" spans="12:13" x14ac:dyDescent="0.2">
      <c r="L4955" s="2"/>
      <c r="M4955" s="2"/>
    </row>
    <row r="4956" spans="12:13" x14ac:dyDescent="0.2">
      <c r="L4956" s="2"/>
      <c r="M4956" s="2"/>
    </row>
    <row r="4957" spans="12:13" x14ac:dyDescent="0.2">
      <c r="L4957" s="2"/>
      <c r="M4957" s="2"/>
    </row>
    <row r="4958" spans="12:13" x14ac:dyDescent="0.2">
      <c r="L4958" s="2"/>
      <c r="M4958" s="2"/>
    </row>
    <row r="4959" spans="12:13" x14ac:dyDescent="0.2">
      <c r="L4959" s="2"/>
      <c r="M4959" s="2"/>
    </row>
    <row r="4960" spans="12:13" x14ac:dyDescent="0.2">
      <c r="L4960" s="2"/>
      <c r="M4960" s="2"/>
    </row>
    <row r="4961" spans="12:13" x14ac:dyDescent="0.2">
      <c r="L4961" s="2"/>
      <c r="M4961" s="2"/>
    </row>
    <row r="4962" spans="12:13" x14ac:dyDescent="0.2">
      <c r="L4962" s="2"/>
      <c r="M4962" s="2"/>
    </row>
    <row r="4963" spans="12:13" x14ac:dyDescent="0.2">
      <c r="L4963" s="2"/>
      <c r="M4963" s="2"/>
    </row>
    <row r="4964" spans="12:13" x14ac:dyDescent="0.2">
      <c r="L4964" s="2"/>
      <c r="M4964" s="2"/>
    </row>
    <row r="4965" spans="12:13" x14ac:dyDescent="0.2">
      <c r="L4965" s="2"/>
      <c r="M4965" s="2"/>
    </row>
    <row r="4966" spans="12:13" x14ac:dyDescent="0.2">
      <c r="L4966" s="2"/>
      <c r="M4966" s="2"/>
    </row>
    <row r="4967" spans="12:13" x14ac:dyDescent="0.2">
      <c r="L4967" s="2"/>
      <c r="M4967" s="2"/>
    </row>
    <row r="4968" spans="12:13" x14ac:dyDescent="0.2">
      <c r="L4968" s="2"/>
      <c r="M4968" s="2"/>
    </row>
    <row r="4969" spans="12:13" x14ac:dyDescent="0.2">
      <c r="L4969" s="2"/>
      <c r="M4969" s="2"/>
    </row>
    <row r="4970" spans="12:13" x14ac:dyDescent="0.2">
      <c r="L4970" s="2"/>
      <c r="M4970" s="2"/>
    </row>
    <row r="4971" spans="12:13" x14ac:dyDescent="0.2">
      <c r="L4971" s="2"/>
      <c r="M4971" s="2"/>
    </row>
    <row r="4972" spans="12:13" x14ac:dyDescent="0.2">
      <c r="L4972" s="2"/>
      <c r="M4972" s="2"/>
    </row>
    <row r="4973" spans="12:13" x14ac:dyDescent="0.2">
      <c r="L4973" s="2"/>
      <c r="M4973" s="2"/>
    </row>
    <row r="4974" spans="12:13" x14ac:dyDescent="0.2">
      <c r="L4974" s="2"/>
      <c r="M4974" s="2"/>
    </row>
    <row r="4975" spans="12:13" x14ac:dyDescent="0.2">
      <c r="L4975" s="2"/>
      <c r="M4975" s="2"/>
    </row>
    <row r="4976" spans="12:13" x14ac:dyDescent="0.2">
      <c r="L4976" s="2"/>
      <c r="M4976" s="2"/>
    </row>
    <row r="4977" spans="12:13" x14ac:dyDescent="0.2">
      <c r="L4977" s="2"/>
      <c r="M4977" s="2"/>
    </row>
    <row r="4978" spans="12:13" x14ac:dyDescent="0.2">
      <c r="L4978" s="2"/>
      <c r="M4978" s="2"/>
    </row>
    <row r="4979" spans="12:13" x14ac:dyDescent="0.2">
      <c r="L4979" s="2"/>
      <c r="M4979" s="2"/>
    </row>
    <row r="4980" spans="12:13" x14ac:dyDescent="0.2">
      <c r="L4980" s="2"/>
      <c r="M4980" s="2"/>
    </row>
    <row r="4981" spans="12:13" x14ac:dyDescent="0.2">
      <c r="L4981" s="2"/>
      <c r="M4981" s="2"/>
    </row>
    <row r="4982" spans="12:13" x14ac:dyDescent="0.2">
      <c r="L4982" s="2"/>
      <c r="M4982" s="2"/>
    </row>
    <row r="4983" spans="12:13" x14ac:dyDescent="0.2">
      <c r="L4983" s="2"/>
      <c r="M4983" s="2"/>
    </row>
    <row r="4984" spans="12:13" x14ac:dyDescent="0.2">
      <c r="L4984" s="2"/>
      <c r="M4984" s="2"/>
    </row>
    <row r="4985" spans="12:13" x14ac:dyDescent="0.2">
      <c r="L4985" s="2"/>
      <c r="M4985" s="2"/>
    </row>
    <row r="4986" spans="12:13" x14ac:dyDescent="0.2">
      <c r="L4986" s="2"/>
      <c r="M4986" s="2"/>
    </row>
    <row r="4987" spans="12:13" x14ac:dyDescent="0.2">
      <c r="L4987" s="2"/>
      <c r="M4987" s="2"/>
    </row>
    <row r="4988" spans="12:13" x14ac:dyDescent="0.2">
      <c r="L4988" s="2"/>
      <c r="M4988" s="2"/>
    </row>
    <row r="4989" spans="12:13" x14ac:dyDescent="0.2">
      <c r="L4989" s="2"/>
      <c r="M4989" s="2"/>
    </row>
    <row r="4990" spans="12:13" x14ac:dyDescent="0.2">
      <c r="L4990" s="2"/>
      <c r="M4990" s="2"/>
    </row>
    <row r="4991" spans="12:13" x14ac:dyDescent="0.2">
      <c r="L4991" s="2"/>
      <c r="M4991" s="2"/>
    </row>
    <row r="4992" spans="12:13" x14ac:dyDescent="0.2">
      <c r="L4992" s="2"/>
      <c r="M4992" s="2"/>
    </row>
    <row r="4993" spans="12:13" x14ac:dyDescent="0.2">
      <c r="L4993" s="2"/>
      <c r="M4993" s="2"/>
    </row>
    <row r="4994" spans="12:13" x14ac:dyDescent="0.2">
      <c r="L4994" s="2"/>
      <c r="M4994" s="2"/>
    </row>
    <row r="4995" spans="12:13" x14ac:dyDescent="0.2">
      <c r="L4995" s="2"/>
      <c r="M4995" s="2"/>
    </row>
    <row r="4996" spans="12:13" x14ac:dyDescent="0.2">
      <c r="L4996" s="2"/>
      <c r="M4996" s="2"/>
    </row>
    <row r="4997" spans="12:13" x14ac:dyDescent="0.2">
      <c r="L4997" s="2"/>
      <c r="M4997" s="2"/>
    </row>
    <row r="4998" spans="12:13" x14ac:dyDescent="0.2">
      <c r="L4998" s="2"/>
      <c r="M4998" s="2"/>
    </row>
    <row r="4999" spans="12:13" x14ac:dyDescent="0.2">
      <c r="L4999" s="2"/>
      <c r="M4999" s="2"/>
    </row>
    <row r="5000" spans="12:13" x14ac:dyDescent="0.2">
      <c r="L5000" s="2"/>
      <c r="M5000" s="2"/>
    </row>
    <row r="5001" spans="12:13" x14ac:dyDescent="0.2">
      <c r="L5001" s="2"/>
      <c r="M5001" s="2"/>
    </row>
    <row r="5002" spans="12:13" x14ac:dyDescent="0.2">
      <c r="L5002" s="2"/>
      <c r="M5002" s="2"/>
    </row>
    <row r="5003" spans="12:13" x14ac:dyDescent="0.2">
      <c r="L5003" s="2"/>
      <c r="M5003" s="2"/>
    </row>
    <row r="5004" spans="12:13" x14ac:dyDescent="0.2">
      <c r="L5004" s="2"/>
      <c r="M5004" s="2"/>
    </row>
    <row r="5005" spans="12:13" x14ac:dyDescent="0.2">
      <c r="L5005" s="2"/>
      <c r="M5005" s="2"/>
    </row>
    <row r="5006" spans="12:13" x14ac:dyDescent="0.2">
      <c r="L5006" s="2"/>
      <c r="M5006" s="2"/>
    </row>
    <row r="5007" spans="12:13" x14ac:dyDescent="0.2">
      <c r="L5007" s="2"/>
      <c r="M5007" s="2"/>
    </row>
    <row r="5008" spans="12:13" x14ac:dyDescent="0.2">
      <c r="L5008" s="2"/>
      <c r="M5008" s="2"/>
    </row>
    <row r="5009" spans="12:13" x14ac:dyDescent="0.2">
      <c r="L5009" s="2"/>
      <c r="M5009" s="2"/>
    </row>
    <row r="5010" spans="12:13" x14ac:dyDescent="0.2">
      <c r="L5010" s="2"/>
      <c r="M5010" s="2"/>
    </row>
    <row r="5011" spans="12:13" x14ac:dyDescent="0.2">
      <c r="L5011" s="2"/>
      <c r="M5011" s="2"/>
    </row>
    <row r="5012" spans="12:13" x14ac:dyDescent="0.2">
      <c r="L5012" s="2"/>
      <c r="M5012" s="2"/>
    </row>
    <row r="5013" spans="12:13" x14ac:dyDescent="0.2">
      <c r="L5013" s="2"/>
      <c r="M5013" s="2"/>
    </row>
    <row r="5014" spans="12:13" x14ac:dyDescent="0.2">
      <c r="L5014" s="2"/>
      <c r="M5014" s="2"/>
    </row>
    <row r="5015" spans="12:13" x14ac:dyDescent="0.2">
      <c r="L5015" s="2"/>
      <c r="M5015" s="2"/>
    </row>
    <row r="5016" spans="12:13" x14ac:dyDescent="0.2">
      <c r="L5016" s="2"/>
      <c r="M5016" s="2"/>
    </row>
    <row r="5017" spans="12:13" x14ac:dyDescent="0.2">
      <c r="L5017" s="2"/>
      <c r="M5017" s="2"/>
    </row>
    <row r="5018" spans="12:13" x14ac:dyDescent="0.2">
      <c r="L5018" s="2"/>
      <c r="M5018" s="2"/>
    </row>
    <row r="5019" spans="12:13" x14ac:dyDescent="0.2">
      <c r="L5019" s="2"/>
      <c r="M5019" s="2"/>
    </row>
    <row r="5020" spans="12:13" x14ac:dyDescent="0.2">
      <c r="L5020" s="2"/>
      <c r="M5020" s="2"/>
    </row>
    <row r="5021" spans="12:13" x14ac:dyDescent="0.2">
      <c r="L5021" s="2"/>
      <c r="M5021" s="2"/>
    </row>
    <row r="5022" spans="12:13" x14ac:dyDescent="0.2">
      <c r="L5022" s="2"/>
      <c r="M5022" s="2"/>
    </row>
    <row r="5023" spans="12:13" x14ac:dyDescent="0.2">
      <c r="L5023" s="2"/>
      <c r="M5023" s="2"/>
    </row>
    <row r="5024" spans="12:13" x14ac:dyDescent="0.2">
      <c r="L5024" s="2"/>
      <c r="M5024" s="2"/>
    </row>
    <row r="5025" spans="12:13" x14ac:dyDescent="0.2">
      <c r="L5025" s="2"/>
      <c r="M5025" s="2"/>
    </row>
    <row r="5026" spans="12:13" x14ac:dyDescent="0.2">
      <c r="L5026" s="2"/>
      <c r="M5026" s="2"/>
    </row>
    <row r="5027" spans="12:13" x14ac:dyDescent="0.2">
      <c r="L5027" s="2"/>
      <c r="M5027" s="2"/>
    </row>
    <row r="5028" spans="12:13" x14ac:dyDescent="0.2">
      <c r="L5028" s="2"/>
      <c r="M5028" s="2"/>
    </row>
    <row r="5029" spans="12:13" x14ac:dyDescent="0.2">
      <c r="L5029" s="2"/>
      <c r="M5029" s="2"/>
    </row>
    <row r="5030" spans="12:13" x14ac:dyDescent="0.2">
      <c r="L5030" s="2"/>
      <c r="M5030" s="2"/>
    </row>
    <row r="5031" spans="12:13" x14ac:dyDescent="0.2">
      <c r="L5031" s="2"/>
      <c r="M5031" s="2"/>
    </row>
    <row r="5032" spans="12:13" x14ac:dyDescent="0.2">
      <c r="L5032" s="2"/>
      <c r="M5032" s="2"/>
    </row>
    <row r="5033" spans="12:13" x14ac:dyDescent="0.2">
      <c r="L5033" s="2"/>
      <c r="M5033" s="2"/>
    </row>
    <row r="5034" spans="12:13" x14ac:dyDescent="0.2">
      <c r="L5034" s="2"/>
      <c r="M5034" s="2"/>
    </row>
    <row r="5035" spans="12:13" x14ac:dyDescent="0.2">
      <c r="L5035" s="2"/>
      <c r="M5035" s="2"/>
    </row>
    <row r="5036" spans="12:13" x14ac:dyDescent="0.2">
      <c r="L5036" s="2"/>
      <c r="M5036" s="2"/>
    </row>
    <row r="5037" spans="12:13" x14ac:dyDescent="0.2">
      <c r="L5037" s="2"/>
      <c r="M5037" s="2"/>
    </row>
    <row r="5038" spans="12:13" x14ac:dyDescent="0.2">
      <c r="L5038" s="2"/>
      <c r="M5038" s="2"/>
    </row>
    <row r="5039" spans="12:13" x14ac:dyDescent="0.2">
      <c r="L5039" s="2"/>
      <c r="M5039" s="2"/>
    </row>
    <row r="5040" spans="12:13" x14ac:dyDescent="0.2">
      <c r="L5040" s="2"/>
      <c r="M5040" s="2"/>
    </row>
    <row r="5041" spans="12:13" x14ac:dyDescent="0.2">
      <c r="L5041" s="2"/>
      <c r="M5041" s="2"/>
    </row>
    <row r="5042" spans="12:13" x14ac:dyDescent="0.2">
      <c r="L5042" s="2"/>
      <c r="M5042" s="2"/>
    </row>
    <row r="5043" spans="12:13" x14ac:dyDescent="0.2">
      <c r="L5043" s="2"/>
      <c r="M5043" s="2"/>
    </row>
    <row r="5044" spans="12:13" x14ac:dyDescent="0.2">
      <c r="L5044" s="2"/>
      <c r="M5044" s="2"/>
    </row>
    <row r="5045" spans="12:13" x14ac:dyDescent="0.2">
      <c r="L5045" s="2"/>
      <c r="M5045" s="2"/>
    </row>
    <row r="5046" spans="12:13" x14ac:dyDescent="0.2">
      <c r="L5046" s="2"/>
      <c r="M5046" s="2"/>
    </row>
    <row r="5047" spans="12:13" x14ac:dyDescent="0.2">
      <c r="L5047" s="2"/>
      <c r="M5047" s="2"/>
    </row>
    <row r="5048" spans="12:13" x14ac:dyDescent="0.2">
      <c r="L5048" s="2"/>
      <c r="M5048" s="2"/>
    </row>
    <row r="5049" spans="12:13" x14ac:dyDescent="0.2">
      <c r="L5049" s="2"/>
      <c r="M5049" s="2"/>
    </row>
    <row r="5050" spans="12:13" x14ac:dyDescent="0.2">
      <c r="L5050" s="2"/>
      <c r="M5050" s="2"/>
    </row>
    <row r="5051" spans="12:13" x14ac:dyDescent="0.2">
      <c r="L5051" s="2"/>
      <c r="M5051" s="2"/>
    </row>
    <row r="5052" spans="12:13" x14ac:dyDescent="0.2">
      <c r="L5052" s="2"/>
      <c r="M5052" s="2"/>
    </row>
    <row r="5053" spans="12:13" x14ac:dyDescent="0.2">
      <c r="L5053" s="2"/>
      <c r="M5053" s="2"/>
    </row>
    <row r="5054" spans="12:13" x14ac:dyDescent="0.2">
      <c r="L5054" s="2"/>
      <c r="M5054" s="2"/>
    </row>
    <row r="5055" spans="12:13" x14ac:dyDescent="0.2">
      <c r="L5055" s="2"/>
      <c r="M5055" s="2"/>
    </row>
    <row r="5056" spans="12:13" x14ac:dyDescent="0.2">
      <c r="L5056" s="2"/>
      <c r="M5056" s="2"/>
    </row>
    <row r="5057" spans="12:13" x14ac:dyDescent="0.2">
      <c r="L5057" s="2"/>
      <c r="M5057" s="2"/>
    </row>
    <row r="5058" spans="12:13" x14ac:dyDescent="0.2">
      <c r="L5058" s="2"/>
      <c r="M5058" s="2"/>
    </row>
    <row r="5059" spans="12:13" x14ac:dyDescent="0.2">
      <c r="L5059" s="2"/>
      <c r="M5059" s="2"/>
    </row>
    <row r="5060" spans="12:13" x14ac:dyDescent="0.2">
      <c r="L5060" s="2"/>
      <c r="M5060" s="2"/>
    </row>
    <row r="5061" spans="12:13" x14ac:dyDescent="0.2">
      <c r="L5061" s="2"/>
      <c r="M5061" s="2"/>
    </row>
    <row r="5062" spans="12:13" x14ac:dyDescent="0.2">
      <c r="L5062" s="2"/>
      <c r="M5062" s="2"/>
    </row>
    <row r="5063" spans="12:13" x14ac:dyDescent="0.2">
      <c r="L5063" s="2"/>
      <c r="M5063" s="2"/>
    </row>
    <row r="5064" spans="12:13" x14ac:dyDescent="0.2">
      <c r="L5064" s="2"/>
      <c r="M5064" s="2"/>
    </row>
    <row r="5065" spans="12:13" x14ac:dyDescent="0.2">
      <c r="L5065" s="2"/>
      <c r="M5065" s="2"/>
    </row>
    <row r="5066" spans="12:13" x14ac:dyDescent="0.2">
      <c r="L5066" s="2"/>
      <c r="M5066" s="2"/>
    </row>
    <row r="5067" spans="12:13" x14ac:dyDescent="0.2">
      <c r="L5067" s="2"/>
      <c r="M5067" s="2"/>
    </row>
    <row r="5068" spans="12:13" x14ac:dyDescent="0.2">
      <c r="L5068" s="2"/>
      <c r="M5068" s="2"/>
    </row>
    <row r="5069" spans="12:13" x14ac:dyDescent="0.2">
      <c r="L5069" s="2"/>
      <c r="M5069" s="2"/>
    </row>
    <row r="5070" spans="12:13" x14ac:dyDescent="0.2">
      <c r="L5070" s="2"/>
      <c r="M5070" s="2"/>
    </row>
    <row r="5071" spans="12:13" x14ac:dyDescent="0.2">
      <c r="L5071" s="2"/>
      <c r="M5071" s="2"/>
    </row>
    <row r="5072" spans="12:13" x14ac:dyDescent="0.2">
      <c r="L5072" s="2"/>
      <c r="M5072" s="2"/>
    </row>
    <row r="5073" spans="12:13" x14ac:dyDescent="0.2">
      <c r="L5073" s="2"/>
      <c r="M5073" s="2"/>
    </row>
    <row r="5074" spans="12:13" x14ac:dyDescent="0.2">
      <c r="L5074" s="2"/>
      <c r="M5074" s="2"/>
    </row>
    <row r="5075" spans="12:13" x14ac:dyDescent="0.2">
      <c r="L5075" s="2"/>
      <c r="M5075" s="2"/>
    </row>
    <row r="5076" spans="12:13" x14ac:dyDescent="0.2">
      <c r="L5076" s="2"/>
      <c r="M5076" s="2"/>
    </row>
    <row r="5077" spans="12:13" x14ac:dyDescent="0.2">
      <c r="L5077" s="2"/>
      <c r="M5077" s="2"/>
    </row>
    <row r="5078" spans="12:13" x14ac:dyDescent="0.2">
      <c r="L5078" s="2"/>
      <c r="M5078" s="2"/>
    </row>
    <row r="5079" spans="12:13" x14ac:dyDescent="0.2">
      <c r="L5079" s="2"/>
      <c r="M5079" s="2"/>
    </row>
    <row r="5080" spans="12:13" x14ac:dyDescent="0.2">
      <c r="L5080" s="2"/>
      <c r="M5080" s="2"/>
    </row>
    <row r="5081" spans="12:13" x14ac:dyDescent="0.2">
      <c r="L5081" s="2"/>
      <c r="M5081" s="2"/>
    </row>
    <row r="5082" spans="12:13" x14ac:dyDescent="0.2">
      <c r="L5082" s="2"/>
      <c r="M5082" s="2"/>
    </row>
    <row r="5083" spans="12:13" x14ac:dyDescent="0.2">
      <c r="L5083" s="2"/>
      <c r="M5083" s="2"/>
    </row>
    <row r="5084" spans="12:13" x14ac:dyDescent="0.2">
      <c r="L5084" s="2"/>
      <c r="M5084" s="2"/>
    </row>
    <row r="5085" spans="12:13" x14ac:dyDescent="0.2">
      <c r="L5085" s="2"/>
      <c r="M5085" s="2"/>
    </row>
    <row r="5086" spans="12:13" x14ac:dyDescent="0.2">
      <c r="L5086" s="2"/>
      <c r="M5086" s="2"/>
    </row>
    <row r="5087" spans="12:13" x14ac:dyDescent="0.2">
      <c r="L5087" s="2"/>
      <c r="M5087" s="2"/>
    </row>
    <row r="5088" spans="12:13" x14ac:dyDescent="0.2">
      <c r="L5088" s="2"/>
      <c r="M5088" s="2"/>
    </row>
    <row r="5089" spans="12:13" x14ac:dyDescent="0.2">
      <c r="L5089" s="2"/>
      <c r="M5089" s="2"/>
    </row>
    <row r="5090" spans="12:13" x14ac:dyDescent="0.2">
      <c r="L5090" s="2"/>
      <c r="M5090" s="2"/>
    </row>
    <row r="5091" spans="12:13" x14ac:dyDescent="0.2">
      <c r="L5091" s="2"/>
      <c r="M5091" s="2"/>
    </row>
    <row r="5092" spans="12:13" x14ac:dyDescent="0.2">
      <c r="L5092" s="2"/>
      <c r="M5092" s="2"/>
    </row>
    <row r="5093" spans="12:13" x14ac:dyDescent="0.2">
      <c r="L5093" s="2"/>
      <c r="M5093" s="2"/>
    </row>
    <row r="5094" spans="12:13" x14ac:dyDescent="0.2">
      <c r="L5094" s="2"/>
      <c r="M5094" s="2"/>
    </row>
    <row r="5095" spans="12:13" x14ac:dyDescent="0.2">
      <c r="L5095" s="2"/>
      <c r="M5095" s="2"/>
    </row>
    <row r="5096" spans="12:13" x14ac:dyDescent="0.2">
      <c r="L5096" s="2"/>
      <c r="M5096" s="2"/>
    </row>
    <row r="5097" spans="12:13" x14ac:dyDescent="0.2">
      <c r="L5097" s="2"/>
      <c r="M5097" s="2"/>
    </row>
    <row r="5098" spans="12:13" x14ac:dyDescent="0.2">
      <c r="L5098" s="2"/>
      <c r="M5098" s="2"/>
    </row>
    <row r="5099" spans="12:13" x14ac:dyDescent="0.2">
      <c r="L5099" s="2"/>
      <c r="M5099" s="2"/>
    </row>
    <row r="5100" spans="12:13" x14ac:dyDescent="0.2">
      <c r="L5100" s="2"/>
      <c r="M5100" s="2"/>
    </row>
    <row r="5101" spans="12:13" x14ac:dyDescent="0.2">
      <c r="L5101" s="2"/>
      <c r="M5101" s="2"/>
    </row>
    <row r="5102" spans="12:13" x14ac:dyDescent="0.2">
      <c r="L5102" s="2"/>
      <c r="M5102" s="2"/>
    </row>
    <row r="5103" spans="12:13" x14ac:dyDescent="0.2">
      <c r="L5103" s="2"/>
      <c r="M5103" s="2"/>
    </row>
    <row r="5104" spans="12:13" x14ac:dyDescent="0.2">
      <c r="L5104" s="2"/>
      <c r="M5104" s="2"/>
    </row>
    <row r="5105" spans="12:13" x14ac:dyDescent="0.2">
      <c r="L5105" s="2"/>
      <c r="M5105" s="2"/>
    </row>
    <row r="5106" spans="12:13" x14ac:dyDescent="0.2">
      <c r="L5106" s="2"/>
      <c r="M5106" s="2"/>
    </row>
    <row r="5107" spans="12:13" x14ac:dyDescent="0.2">
      <c r="L5107" s="2"/>
      <c r="M5107" s="2"/>
    </row>
    <row r="5108" spans="12:13" x14ac:dyDescent="0.2">
      <c r="L5108" s="2"/>
      <c r="M5108" s="2"/>
    </row>
    <row r="5109" spans="12:13" x14ac:dyDescent="0.2">
      <c r="L5109" s="2"/>
      <c r="M5109" s="2"/>
    </row>
    <row r="5110" spans="12:13" x14ac:dyDescent="0.2">
      <c r="L5110" s="2"/>
      <c r="M5110" s="2"/>
    </row>
    <row r="5111" spans="12:13" x14ac:dyDescent="0.2">
      <c r="L5111" s="2"/>
      <c r="M5111" s="2"/>
    </row>
    <row r="5112" spans="12:13" x14ac:dyDescent="0.2">
      <c r="L5112" s="2"/>
      <c r="M5112" s="2"/>
    </row>
    <row r="5113" spans="12:13" x14ac:dyDescent="0.2">
      <c r="L5113" s="2"/>
      <c r="M5113" s="2"/>
    </row>
    <row r="5114" spans="12:13" x14ac:dyDescent="0.2">
      <c r="L5114" s="2"/>
      <c r="M5114" s="2"/>
    </row>
    <row r="5115" spans="12:13" x14ac:dyDescent="0.2">
      <c r="L5115" s="2"/>
      <c r="M5115" s="2"/>
    </row>
    <row r="5116" spans="12:13" x14ac:dyDescent="0.2">
      <c r="L5116" s="2"/>
      <c r="M5116" s="2"/>
    </row>
    <row r="5117" spans="12:13" x14ac:dyDescent="0.2">
      <c r="L5117" s="2"/>
      <c r="M5117" s="2"/>
    </row>
    <row r="5118" spans="12:13" x14ac:dyDescent="0.2">
      <c r="L5118" s="2"/>
      <c r="M5118" s="2"/>
    </row>
    <row r="5119" spans="12:13" x14ac:dyDescent="0.2">
      <c r="L5119" s="2"/>
      <c r="M5119" s="2"/>
    </row>
    <row r="5120" spans="12:13" x14ac:dyDescent="0.2">
      <c r="L5120" s="2"/>
      <c r="M5120" s="2"/>
    </row>
    <row r="5121" spans="12:13" x14ac:dyDescent="0.2">
      <c r="L5121" s="2"/>
      <c r="M5121" s="2"/>
    </row>
    <row r="5122" spans="12:13" x14ac:dyDescent="0.2">
      <c r="L5122" s="2"/>
      <c r="M5122" s="2"/>
    </row>
    <row r="5123" spans="12:13" x14ac:dyDescent="0.2">
      <c r="L5123" s="2"/>
      <c r="M5123" s="2"/>
    </row>
    <row r="5124" spans="12:13" x14ac:dyDescent="0.2">
      <c r="L5124" s="2"/>
      <c r="M5124" s="2"/>
    </row>
    <row r="5125" spans="12:13" x14ac:dyDescent="0.2">
      <c r="L5125" s="2"/>
      <c r="M5125" s="2"/>
    </row>
    <row r="5126" spans="12:13" x14ac:dyDescent="0.2">
      <c r="L5126" s="2"/>
      <c r="M5126" s="2"/>
    </row>
    <row r="5127" spans="12:13" x14ac:dyDescent="0.2">
      <c r="L5127" s="2"/>
      <c r="M5127" s="2"/>
    </row>
    <row r="5128" spans="12:13" x14ac:dyDescent="0.2">
      <c r="L5128" s="2"/>
      <c r="M5128" s="2"/>
    </row>
    <row r="5129" spans="12:13" x14ac:dyDescent="0.2">
      <c r="L5129" s="2"/>
      <c r="M5129" s="2"/>
    </row>
    <row r="5130" spans="12:13" x14ac:dyDescent="0.2">
      <c r="L5130" s="2"/>
      <c r="M5130" s="2"/>
    </row>
    <row r="5131" spans="12:13" x14ac:dyDescent="0.2">
      <c r="L5131" s="2"/>
      <c r="M5131" s="2"/>
    </row>
    <row r="5132" spans="12:13" x14ac:dyDescent="0.2">
      <c r="L5132" s="2"/>
      <c r="M5132" s="2"/>
    </row>
    <row r="5133" spans="12:13" x14ac:dyDescent="0.2">
      <c r="L5133" s="2"/>
      <c r="M5133" s="2"/>
    </row>
    <row r="5134" spans="12:13" x14ac:dyDescent="0.2">
      <c r="L5134" s="2"/>
      <c r="M5134" s="2"/>
    </row>
    <row r="5135" spans="12:13" x14ac:dyDescent="0.2">
      <c r="L5135" s="2"/>
      <c r="M5135" s="2"/>
    </row>
    <row r="5136" spans="12:13" x14ac:dyDescent="0.2">
      <c r="L5136" s="2"/>
      <c r="M5136" s="2"/>
    </row>
    <row r="5137" spans="12:13" x14ac:dyDescent="0.2">
      <c r="L5137" s="2"/>
      <c r="M5137" s="2"/>
    </row>
    <row r="5138" spans="12:13" x14ac:dyDescent="0.2">
      <c r="L5138" s="2"/>
      <c r="M5138" s="2"/>
    </row>
    <row r="5139" spans="12:13" x14ac:dyDescent="0.2">
      <c r="L5139" s="2"/>
      <c r="M5139" s="2"/>
    </row>
    <row r="5140" spans="12:13" x14ac:dyDescent="0.2">
      <c r="L5140" s="2"/>
      <c r="M5140" s="2"/>
    </row>
    <row r="5141" spans="12:13" x14ac:dyDescent="0.2">
      <c r="L5141" s="2"/>
      <c r="M5141" s="2"/>
    </row>
    <row r="5142" spans="12:13" x14ac:dyDescent="0.2">
      <c r="L5142" s="2"/>
      <c r="M5142" s="2"/>
    </row>
    <row r="5143" spans="12:13" x14ac:dyDescent="0.2">
      <c r="L5143" s="2"/>
      <c r="M5143" s="2"/>
    </row>
    <row r="5144" spans="12:13" x14ac:dyDescent="0.2">
      <c r="L5144" s="2"/>
      <c r="M5144" s="2"/>
    </row>
    <row r="5145" spans="12:13" x14ac:dyDescent="0.2">
      <c r="L5145" s="2"/>
      <c r="M5145" s="2"/>
    </row>
    <row r="5146" spans="12:13" x14ac:dyDescent="0.2">
      <c r="L5146" s="2"/>
      <c r="M5146" s="2"/>
    </row>
    <row r="5147" spans="12:13" x14ac:dyDescent="0.2">
      <c r="L5147" s="2"/>
      <c r="M5147" s="2"/>
    </row>
    <row r="5148" spans="12:13" x14ac:dyDescent="0.2">
      <c r="L5148" s="2"/>
      <c r="M5148" s="2"/>
    </row>
    <row r="5149" spans="12:13" x14ac:dyDescent="0.2">
      <c r="L5149" s="2"/>
      <c r="M5149" s="2"/>
    </row>
    <row r="5150" spans="12:13" x14ac:dyDescent="0.2">
      <c r="L5150" s="2"/>
      <c r="M5150" s="2"/>
    </row>
    <row r="5151" spans="12:13" x14ac:dyDescent="0.2">
      <c r="L5151" s="2"/>
      <c r="M5151" s="2"/>
    </row>
    <row r="5152" spans="12:13" x14ac:dyDescent="0.2">
      <c r="L5152" s="2"/>
      <c r="M5152" s="2"/>
    </row>
    <row r="5153" spans="12:13" x14ac:dyDescent="0.2">
      <c r="L5153" s="2"/>
      <c r="M5153" s="2"/>
    </row>
    <row r="5154" spans="12:13" x14ac:dyDescent="0.2">
      <c r="L5154" s="2"/>
      <c r="M5154" s="2"/>
    </row>
    <row r="5155" spans="12:13" x14ac:dyDescent="0.2">
      <c r="L5155" s="2"/>
      <c r="M5155" s="2"/>
    </row>
    <row r="5156" spans="12:13" x14ac:dyDescent="0.2">
      <c r="L5156" s="2"/>
      <c r="M5156" s="2"/>
    </row>
    <row r="5157" spans="12:13" x14ac:dyDescent="0.2">
      <c r="L5157" s="2"/>
      <c r="M5157" s="2"/>
    </row>
    <row r="5158" spans="12:13" x14ac:dyDescent="0.2">
      <c r="L5158" s="2"/>
      <c r="M5158" s="2"/>
    </row>
    <row r="5159" spans="12:13" x14ac:dyDescent="0.2">
      <c r="L5159" s="2"/>
      <c r="M5159" s="2"/>
    </row>
    <row r="5160" spans="12:13" x14ac:dyDescent="0.2">
      <c r="L5160" s="2"/>
      <c r="M5160" s="2"/>
    </row>
    <row r="5161" spans="12:13" x14ac:dyDescent="0.2">
      <c r="L5161" s="2"/>
      <c r="M5161" s="2"/>
    </row>
    <row r="5162" spans="12:13" x14ac:dyDescent="0.2">
      <c r="L5162" s="2"/>
      <c r="M5162" s="2"/>
    </row>
    <row r="5163" spans="12:13" x14ac:dyDescent="0.2">
      <c r="L5163" s="2"/>
      <c r="M5163" s="2"/>
    </row>
    <row r="5164" spans="12:13" x14ac:dyDescent="0.2">
      <c r="L5164" s="2"/>
      <c r="M5164" s="2"/>
    </row>
    <row r="5165" spans="12:13" x14ac:dyDescent="0.2">
      <c r="L5165" s="2"/>
      <c r="M5165" s="2"/>
    </row>
    <row r="5166" spans="12:13" x14ac:dyDescent="0.2">
      <c r="L5166" s="2"/>
      <c r="M5166" s="2"/>
    </row>
    <row r="5167" spans="12:13" x14ac:dyDescent="0.2">
      <c r="L5167" s="2"/>
      <c r="M5167" s="2"/>
    </row>
    <row r="5168" spans="12:13" x14ac:dyDescent="0.2">
      <c r="L5168" s="2"/>
      <c r="M5168" s="2"/>
    </row>
    <row r="5169" spans="12:13" x14ac:dyDescent="0.2">
      <c r="L5169" s="2"/>
      <c r="M5169" s="2"/>
    </row>
    <row r="5170" spans="12:13" x14ac:dyDescent="0.2">
      <c r="L5170" s="2"/>
      <c r="M5170" s="2"/>
    </row>
    <row r="5171" spans="12:13" x14ac:dyDescent="0.2">
      <c r="L5171" s="2"/>
      <c r="M5171" s="2"/>
    </row>
    <row r="5172" spans="12:13" x14ac:dyDescent="0.2">
      <c r="L5172" s="2"/>
      <c r="M5172" s="2"/>
    </row>
    <row r="5173" spans="12:13" x14ac:dyDescent="0.2">
      <c r="L5173" s="2"/>
      <c r="M5173" s="2"/>
    </row>
    <row r="5174" spans="12:13" x14ac:dyDescent="0.2">
      <c r="L5174" s="2"/>
      <c r="M5174" s="2"/>
    </row>
    <row r="5175" spans="12:13" x14ac:dyDescent="0.2">
      <c r="L5175" s="2"/>
      <c r="M5175" s="2"/>
    </row>
    <row r="5176" spans="12:13" x14ac:dyDescent="0.2">
      <c r="L5176" s="2"/>
      <c r="M5176" s="2"/>
    </row>
    <row r="5177" spans="12:13" x14ac:dyDescent="0.2">
      <c r="L5177" s="2"/>
      <c r="M5177" s="2"/>
    </row>
    <row r="5178" spans="12:13" x14ac:dyDescent="0.2">
      <c r="L5178" s="2"/>
      <c r="M5178" s="2"/>
    </row>
    <row r="5179" spans="12:13" x14ac:dyDescent="0.2">
      <c r="L5179" s="2"/>
      <c r="M5179" s="2"/>
    </row>
    <row r="5180" spans="12:13" x14ac:dyDescent="0.2">
      <c r="L5180" s="2"/>
      <c r="M5180" s="2"/>
    </row>
    <row r="5181" spans="12:13" x14ac:dyDescent="0.2">
      <c r="L5181" s="2"/>
      <c r="M5181" s="2"/>
    </row>
    <row r="5182" spans="12:13" x14ac:dyDescent="0.2">
      <c r="L5182" s="2"/>
      <c r="M5182" s="2"/>
    </row>
    <row r="5183" spans="12:13" x14ac:dyDescent="0.2">
      <c r="L5183" s="2"/>
      <c r="M5183" s="2"/>
    </row>
    <row r="5184" spans="12:13" x14ac:dyDescent="0.2">
      <c r="L5184" s="2"/>
      <c r="M5184" s="2"/>
    </row>
    <row r="5185" spans="12:13" x14ac:dyDescent="0.2">
      <c r="L5185" s="2"/>
      <c r="M5185" s="2"/>
    </row>
    <row r="5186" spans="12:13" x14ac:dyDescent="0.2">
      <c r="L5186" s="2"/>
      <c r="M5186" s="2"/>
    </row>
    <row r="5187" spans="12:13" x14ac:dyDescent="0.2">
      <c r="L5187" s="2"/>
      <c r="M5187" s="2"/>
    </row>
    <row r="5188" spans="12:13" x14ac:dyDescent="0.2">
      <c r="L5188" s="2"/>
      <c r="M5188" s="2"/>
    </row>
    <row r="5189" spans="12:13" x14ac:dyDescent="0.2">
      <c r="L5189" s="2"/>
      <c r="M5189" s="2"/>
    </row>
    <row r="5190" spans="12:13" x14ac:dyDescent="0.2">
      <c r="L5190" s="2"/>
      <c r="M5190" s="2"/>
    </row>
    <row r="5191" spans="12:13" x14ac:dyDescent="0.2">
      <c r="L5191" s="2"/>
      <c r="M5191" s="2"/>
    </row>
    <row r="5192" spans="12:13" x14ac:dyDescent="0.2">
      <c r="L5192" s="2"/>
      <c r="M5192" s="2"/>
    </row>
    <row r="5193" spans="12:13" x14ac:dyDescent="0.2">
      <c r="L5193" s="2"/>
      <c r="M5193" s="2"/>
    </row>
    <row r="5194" spans="12:13" x14ac:dyDescent="0.2">
      <c r="L5194" s="2"/>
      <c r="M5194" s="2"/>
    </row>
    <row r="5195" spans="12:13" x14ac:dyDescent="0.2">
      <c r="L5195" s="2"/>
      <c r="M5195" s="2"/>
    </row>
    <row r="5196" spans="12:13" x14ac:dyDescent="0.2">
      <c r="L5196" s="2"/>
      <c r="M5196" s="2"/>
    </row>
    <row r="5197" spans="12:13" x14ac:dyDescent="0.2">
      <c r="L5197" s="2"/>
      <c r="M5197" s="2"/>
    </row>
    <row r="5198" spans="12:13" x14ac:dyDescent="0.2">
      <c r="L5198" s="2"/>
      <c r="M5198" s="2"/>
    </row>
    <row r="5199" spans="12:13" x14ac:dyDescent="0.2">
      <c r="L5199" s="2"/>
      <c r="M5199" s="2"/>
    </row>
    <row r="5200" spans="12:13" x14ac:dyDescent="0.2">
      <c r="L5200" s="2"/>
      <c r="M5200" s="2"/>
    </row>
    <row r="5201" spans="12:13" x14ac:dyDescent="0.2">
      <c r="L5201" s="2"/>
      <c r="M5201" s="2"/>
    </row>
    <row r="5202" spans="12:13" x14ac:dyDescent="0.2">
      <c r="L5202" s="2"/>
      <c r="M5202" s="2"/>
    </row>
    <row r="5203" spans="12:13" x14ac:dyDescent="0.2">
      <c r="L5203" s="2"/>
      <c r="M5203" s="2"/>
    </row>
    <row r="5204" spans="12:13" x14ac:dyDescent="0.2">
      <c r="L5204" s="2"/>
      <c r="M5204" s="2"/>
    </row>
    <row r="5205" spans="12:13" x14ac:dyDescent="0.2">
      <c r="L5205" s="2"/>
      <c r="M5205" s="2"/>
    </row>
    <row r="5206" spans="12:13" x14ac:dyDescent="0.2">
      <c r="L5206" s="2"/>
      <c r="M5206" s="2"/>
    </row>
    <row r="5207" spans="12:13" x14ac:dyDescent="0.2">
      <c r="L5207" s="2"/>
      <c r="M5207" s="2"/>
    </row>
    <row r="5208" spans="12:13" x14ac:dyDescent="0.2">
      <c r="L5208" s="2"/>
      <c r="M5208" s="2"/>
    </row>
    <row r="5209" spans="12:13" x14ac:dyDescent="0.2">
      <c r="L5209" s="2"/>
      <c r="M5209" s="2"/>
    </row>
    <row r="5210" spans="12:13" x14ac:dyDescent="0.2">
      <c r="L5210" s="2"/>
      <c r="M5210" s="2"/>
    </row>
    <row r="5211" spans="12:13" x14ac:dyDescent="0.2">
      <c r="L5211" s="2"/>
      <c r="M5211" s="2"/>
    </row>
    <row r="5212" spans="12:13" x14ac:dyDescent="0.2">
      <c r="L5212" s="2"/>
      <c r="M5212" s="2"/>
    </row>
    <row r="5213" spans="12:13" x14ac:dyDescent="0.2">
      <c r="L5213" s="2"/>
      <c r="M5213" s="2"/>
    </row>
    <row r="5214" spans="12:13" x14ac:dyDescent="0.2">
      <c r="L5214" s="2"/>
      <c r="M5214" s="2"/>
    </row>
    <row r="5215" spans="12:13" x14ac:dyDescent="0.2">
      <c r="L5215" s="2"/>
      <c r="M5215" s="2"/>
    </row>
    <row r="5216" spans="12:13" x14ac:dyDescent="0.2">
      <c r="L5216" s="2"/>
      <c r="M5216" s="2"/>
    </row>
    <row r="5217" spans="12:13" x14ac:dyDescent="0.2">
      <c r="L5217" s="2"/>
      <c r="M5217" s="2"/>
    </row>
    <row r="5218" spans="12:13" x14ac:dyDescent="0.2">
      <c r="L5218" s="2"/>
      <c r="M5218" s="2"/>
    </row>
    <row r="5219" spans="12:13" x14ac:dyDescent="0.2">
      <c r="L5219" s="2"/>
      <c r="M5219" s="2"/>
    </row>
    <row r="5220" spans="12:13" x14ac:dyDescent="0.2">
      <c r="L5220" s="2"/>
      <c r="M5220" s="2"/>
    </row>
    <row r="5221" spans="12:13" x14ac:dyDescent="0.2">
      <c r="L5221" s="2"/>
      <c r="M5221" s="2"/>
    </row>
    <row r="5222" spans="12:13" x14ac:dyDescent="0.2">
      <c r="L5222" s="2"/>
      <c r="M5222" s="2"/>
    </row>
    <row r="5223" spans="12:13" x14ac:dyDescent="0.2">
      <c r="L5223" s="2"/>
      <c r="M5223" s="2"/>
    </row>
    <row r="5224" spans="12:13" x14ac:dyDescent="0.2">
      <c r="L5224" s="2"/>
      <c r="M5224" s="2"/>
    </row>
    <row r="5225" spans="12:13" x14ac:dyDescent="0.2">
      <c r="L5225" s="2"/>
      <c r="M5225" s="2"/>
    </row>
    <row r="5226" spans="12:13" x14ac:dyDescent="0.2">
      <c r="L5226" s="2"/>
      <c r="M5226" s="2"/>
    </row>
    <row r="5227" spans="12:13" x14ac:dyDescent="0.2">
      <c r="L5227" s="2"/>
      <c r="M5227" s="2"/>
    </row>
    <row r="5228" spans="12:13" x14ac:dyDescent="0.2">
      <c r="L5228" s="2"/>
      <c r="M5228" s="2"/>
    </row>
    <row r="5229" spans="12:13" x14ac:dyDescent="0.2">
      <c r="L5229" s="2"/>
      <c r="M5229" s="2"/>
    </row>
    <row r="5230" spans="12:13" x14ac:dyDescent="0.2">
      <c r="L5230" s="2"/>
      <c r="M5230" s="2"/>
    </row>
    <row r="5231" spans="12:13" x14ac:dyDescent="0.2">
      <c r="L5231" s="2"/>
      <c r="M5231" s="2"/>
    </row>
    <row r="5232" spans="12:13" x14ac:dyDescent="0.2">
      <c r="L5232" s="2"/>
      <c r="M5232" s="2"/>
    </row>
    <row r="5233" spans="12:13" x14ac:dyDescent="0.2">
      <c r="L5233" s="2"/>
      <c r="M5233" s="2"/>
    </row>
    <row r="5234" spans="12:13" x14ac:dyDescent="0.2">
      <c r="L5234" s="2"/>
      <c r="M5234" s="2"/>
    </row>
    <row r="5235" spans="12:13" x14ac:dyDescent="0.2">
      <c r="L5235" s="2"/>
      <c r="M5235" s="2"/>
    </row>
    <row r="5236" spans="12:13" x14ac:dyDescent="0.2">
      <c r="L5236" s="2"/>
      <c r="M5236" s="2"/>
    </row>
    <row r="5237" spans="12:13" x14ac:dyDescent="0.2">
      <c r="L5237" s="2"/>
      <c r="M5237" s="2"/>
    </row>
    <row r="5238" spans="12:13" x14ac:dyDescent="0.2">
      <c r="L5238" s="2"/>
      <c r="M5238" s="2"/>
    </row>
    <row r="5239" spans="12:13" x14ac:dyDescent="0.2">
      <c r="L5239" s="2"/>
      <c r="M5239" s="2"/>
    </row>
    <row r="5240" spans="12:13" x14ac:dyDescent="0.2">
      <c r="L5240" s="2"/>
      <c r="M5240" s="2"/>
    </row>
    <row r="5241" spans="12:13" x14ac:dyDescent="0.2">
      <c r="L5241" s="2"/>
      <c r="M5241" s="2"/>
    </row>
    <row r="5242" spans="12:13" x14ac:dyDescent="0.2">
      <c r="L5242" s="2"/>
      <c r="M5242" s="2"/>
    </row>
    <row r="5243" spans="12:13" x14ac:dyDescent="0.2">
      <c r="L5243" s="2"/>
      <c r="M5243" s="2"/>
    </row>
    <row r="5244" spans="12:13" x14ac:dyDescent="0.2">
      <c r="L5244" s="2"/>
      <c r="M5244" s="2"/>
    </row>
    <row r="5245" spans="12:13" x14ac:dyDescent="0.2">
      <c r="L5245" s="2"/>
      <c r="M5245" s="2"/>
    </row>
    <row r="5246" spans="12:13" x14ac:dyDescent="0.2">
      <c r="L5246" s="2"/>
      <c r="M5246" s="2"/>
    </row>
    <row r="5247" spans="12:13" x14ac:dyDescent="0.2">
      <c r="L5247" s="2"/>
      <c r="M5247" s="2"/>
    </row>
    <row r="5248" spans="12:13" x14ac:dyDescent="0.2">
      <c r="L5248" s="2"/>
      <c r="M5248" s="2"/>
    </row>
    <row r="5249" spans="12:13" x14ac:dyDescent="0.2">
      <c r="L5249" s="2"/>
      <c r="M5249" s="2"/>
    </row>
    <row r="5250" spans="12:13" x14ac:dyDescent="0.2">
      <c r="L5250" s="2"/>
      <c r="M5250" s="2"/>
    </row>
    <row r="5251" spans="12:13" x14ac:dyDescent="0.2">
      <c r="L5251" s="2"/>
      <c r="M5251" s="2"/>
    </row>
    <row r="5252" spans="12:13" x14ac:dyDescent="0.2">
      <c r="L5252" s="2"/>
      <c r="M5252" s="2"/>
    </row>
    <row r="5253" spans="12:13" x14ac:dyDescent="0.2">
      <c r="L5253" s="2"/>
      <c r="M5253" s="2"/>
    </row>
    <row r="5254" spans="12:13" x14ac:dyDescent="0.2">
      <c r="L5254" s="2"/>
      <c r="M5254" s="2"/>
    </row>
    <row r="5255" spans="12:13" x14ac:dyDescent="0.2">
      <c r="L5255" s="2"/>
      <c r="M5255" s="2"/>
    </row>
    <row r="5256" spans="12:13" x14ac:dyDescent="0.2">
      <c r="L5256" s="2"/>
      <c r="M5256" s="2"/>
    </row>
    <row r="5257" spans="12:13" x14ac:dyDescent="0.2">
      <c r="L5257" s="2"/>
      <c r="M5257" s="2"/>
    </row>
    <row r="5258" spans="12:13" x14ac:dyDescent="0.2">
      <c r="L5258" s="2"/>
      <c r="M5258" s="2"/>
    </row>
    <row r="5259" spans="12:13" x14ac:dyDescent="0.2">
      <c r="L5259" s="2"/>
      <c r="M5259" s="2"/>
    </row>
    <row r="5260" spans="12:13" x14ac:dyDescent="0.2">
      <c r="L5260" s="2"/>
      <c r="M5260" s="2"/>
    </row>
    <row r="5261" spans="12:13" x14ac:dyDescent="0.2">
      <c r="L5261" s="2"/>
      <c r="M5261" s="2"/>
    </row>
    <row r="5262" spans="12:13" x14ac:dyDescent="0.2">
      <c r="L5262" s="2"/>
      <c r="M5262" s="2"/>
    </row>
    <row r="5263" spans="12:13" x14ac:dyDescent="0.2">
      <c r="L5263" s="2"/>
      <c r="M5263" s="2"/>
    </row>
    <row r="5264" spans="12:13" x14ac:dyDescent="0.2">
      <c r="L5264" s="2"/>
      <c r="M5264" s="2"/>
    </row>
    <row r="5265" spans="12:13" x14ac:dyDescent="0.2">
      <c r="L5265" s="2"/>
      <c r="M5265" s="2"/>
    </row>
    <row r="5266" spans="12:13" x14ac:dyDescent="0.2">
      <c r="L5266" s="2"/>
      <c r="M5266" s="2"/>
    </row>
    <row r="5267" spans="12:13" x14ac:dyDescent="0.2">
      <c r="L5267" s="2"/>
      <c r="M5267" s="2"/>
    </row>
    <row r="5268" spans="12:13" x14ac:dyDescent="0.2">
      <c r="L5268" s="2"/>
      <c r="M5268" s="2"/>
    </row>
    <row r="5269" spans="12:13" x14ac:dyDescent="0.2">
      <c r="L5269" s="2"/>
      <c r="M5269" s="2"/>
    </row>
    <row r="5270" spans="12:13" x14ac:dyDescent="0.2">
      <c r="L5270" s="2"/>
      <c r="M5270" s="2"/>
    </row>
    <row r="5271" spans="12:13" x14ac:dyDescent="0.2">
      <c r="L5271" s="2"/>
      <c r="M5271" s="2"/>
    </row>
    <row r="5272" spans="12:13" x14ac:dyDescent="0.2">
      <c r="L5272" s="2"/>
      <c r="M5272" s="2"/>
    </row>
    <row r="5273" spans="12:13" x14ac:dyDescent="0.2">
      <c r="L5273" s="2"/>
      <c r="M5273" s="2"/>
    </row>
    <row r="5274" spans="12:13" x14ac:dyDescent="0.2">
      <c r="L5274" s="2"/>
      <c r="M5274" s="2"/>
    </row>
    <row r="5275" spans="12:13" x14ac:dyDescent="0.2">
      <c r="L5275" s="2"/>
      <c r="M5275" s="2"/>
    </row>
    <row r="5276" spans="12:13" x14ac:dyDescent="0.2">
      <c r="L5276" s="2"/>
      <c r="M5276" s="2"/>
    </row>
    <row r="5277" spans="12:13" x14ac:dyDescent="0.2">
      <c r="L5277" s="2"/>
      <c r="M5277" s="2"/>
    </row>
    <row r="5278" spans="12:13" x14ac:dyDescent="0.2">
      <c r="L5278" s="2"/>
      <c r="M5278" s="2"/>
    </row>
    <row r="5279" spans="12:13" x14ac:dyDescent="0.2">
      <c r="L5279" s="2"/>
      <c r="M5279" s="2"/>
    </row>
    <row r="5280" spans="12:13" x14ac:dyDescent="0.2">
      <c r="L5280" s="2"/>
      <c r="M5280" s="2"/>
    </row>
    <row r="5281" spans="12:13" x14ac:dyDescent="0.2">
      <c r="L5281" s="2"/>
      <c r="M5281" s="2"/>
    </row>
    <row r="5282" spans="12:13" x14ac:dyDescent="0.2">
      <c r="L5282" s="2"/>
      <c r="M5282" s="2"/>
    </row>
    <row r="5283" spans="12:13" x14ac:dyDescent="0.2">
      <c r="L5283" s="2"/>
      <c r="M5283" s="2"/>
    </row>
    <row r="5284" spans="12:13" x14ac:dyDescent="0.2">
      <c r="L5284" s="2"/>
      <c r="M5284" s="2"/>
    </row>
    <row r="5285" spans="12:13" x14ac:dyDescent="0.2">
      <c r="L5285" s="2"/>
      <c r="M5285" s="2"/>
    </row>
    <row r="5286" spans="12:13" x14ac:dyDescent="0.2">
      <c r="L5286" s="2"/>
      <c r="M5286" s="2"/>
    </row>
    <row r="5287" spans="12:13" x14ac:dyDescent="0.2">
      <c r="L5287" s="2"/>
      <c r="M5287" s="2"/>
    </row>
    <row r="5288" spans="12:13" x14ac:dyDescent="0.2">
      <c r="L5288" s="2"/>
      <c r="M5288" s="2"/>
    </row>
    <row r="5289" spans="12:13" x14ac:dyDescent="0.2">
      <c r="L5289" s="2"/>
      <c r="M5289" s="2"/>
    </row>
    <row r="5290" spans="12:13" x14ac:dyDescent="0.2">
      <c r="L5290" s="2"/>
      <c r="M5290" s="2"/>
    </row>
    <row r="5291" spans="12:13" x14ac:dyDescent="0.2">
      <c r="L5291" s="2"/>
      <c r="M5291" s="2"/>
    </row>
    <row r="5292" spans="12:13" x14ac:dyDescent="0.2">
      <c r="L5292" s="2"/>
      <c r="M5292" s="2"/>
    </row>
    <row r="5293" spans="12:13" x14ac:dyDescent="0.2">
      <c r="L5293" s="2"/>
      <c r="M5293" s="2"/>
    </row>
    <row r="5294" spans="12:13" x14ac:dyDescent="0.2">
      <c r="L5294" s="2"/>
      <c r="M5294" s="2"/>
    </row>
    <row r="5295" spans="12:13" x14ac:dyDescent="0.2">
      <c r="L5295" s="2"/>
      <c r="M5295" s="2"/>
    </row>
    <row r="5296" spans="12:13" x14ac:dyDescent="0.2">
      <c r="L5296" s="2"/>
      <c r="M5296" s="2"/>
    </row>
    <row r="5297" spans="12:13" x14ac:dyDescent="0.2">
      <c r="L5297" s="2"/>
      <c r="M5297" s="2"/>
    </row>
    <row r="5298" spans="12:13" x14ac:dyDescent="0.2">
      <c r="L5298" s="2"/>
      <c r="M5298" s="2"/>
    </row>
    <row r="5299" spans="12:13" x14ac:dyDescent="0.2">
      <c r="L5299" s="2"/>
      <c r="M5299" s="2"/>
    </row>
    <row r="5300" spans="12:13" x14ac:dyDescent="0.2">
      <c r="L5300" s="2"/>
      <c r="M5300" s="2"/>
    </row>
    <row r="5301" spans="12:13" x14ac:dyDescent="0.2">
      <c r="L5301" s="2"/>
      <c r="M5301" s="2"/>
    </row>
    <row r="5302" spans="12:13" x14ac:dyDescent="0.2">
      <c r="L5302" s="2"/>
      <c r="M5302" s="2"/>
    </row>
    <row r="5303" spans="12:13" x14ac:dyDescent="0.2">
      <c r="L5303" s="2"/>
      <c r="M5303" s="2"/>
    </row>
    <row r="5304" spans="12:13" x14ac:dyDescent="0.2">
      <c r="L5304" s="2"/>
      <c r="M5304" s="2"/>
    </row>
    <row r="5305" spans="12:13" x14ac:dyDescent="0.2">
      <c r="L5305" s="2"/>
      <c r="M5305" s="2"/>
    </row>
    <row r="5306" spans="12:13" x14ac:dyDescent="0.2">
      <c r="L5306" s="2"/>
      <c r="M5306" s="2"/>
    </row>
    <row r="5307" spans="12:13" x14ac:dyDescent="0.2">
      <c r="L5307" s="2"/>
      <c r="M5307" s="2"/>
    </row>
    <row r="5308" spans="12:13" x14ac:dyDescent="0.2">
      <c r="L5308" s="2"/>
      <c r="M5308" s="2"/>
    </row>
    <row r="5309" spans="12:13" x14ac:dyDescent="0.2">
      <c r="L5309" s="2"/>
      <c r="M5309" s="2"/>
    </row>
    <row r="5310" spans="12:13" x14ac:dyDescent="0.2">
      <c r="L5310" s="2"/>
      <c r="M5310" s="2"/>
    </row>
    <row r="5311" spans="12:13" x14ac:dyDescent="0.2">
      <c r="L5311" s="2"/>
      <c r="M5311" s="2"/>
    </row>
    <row r="5312" spans="12:13" x14ac:dyDescent="0.2">
      <c r="L5312" s="2"/>
      <c r="M5312" s="2"/>
    </row>
    <row r="5313" spans="12:13" x14ac:dyDescent="0.2">
      <c r="L5313" s="2"/>
      <c r="M5313" s="2"/>
    </row>
    <row r="5314" spans="12:13" x14ac:dyDescent="0.2">
      <c r="L5314" s="2"/>
      <c r="M5314" s="2"/>
    </row>
    <row r="5315" spans="12:13" x14ac:dyDescent="0.2">
      <c r="L5315" s="2"/>
      <c r="M5315" s="2"/>
    </row>
    <row r="5316" spans="12:13" x14ac:dyDescent="0.2">
      <c r="L5316" s="2"/>
      <c r="M5316" s="2"/>
    </row>
    <row r="5317" spans="12:13" x14ac:dyDescent="0.2">
      <c r="L5317" s="2"/>
      <c r="M5317" s="2"/>
    </row>
    <row r="5318" spans="12:13" x14ac:dyDescent="0.2">
      <c r="L5318" s="2"/>
      <c r="M5318" s="2"/>
    </row>
    <row r="5319" spans="12:13" x14ac:dyDescent="0.2">
      <c r="L5319" s="2"/>
      <c r="M5319" s="2"/>
    </row>
    <row r="5320" spans="12:13" x14ac:dyDescent="0.2">
      <c r="L5320" s="2"/>
      <c r="M5320" s="2"/>
    </row>
    <row r="5321" spans="12:13" x14ac:dyDescent="0.2">
      <c r="L5321" s="2"/>
      <c r="M5321" s="2"/>
    </row>
    <row r="5322" spans="12:13" x14ac:dyDescent="0.2">
      <c r="L5322" s="2"/>
      <c r="M5322" s="2"/>
    </row>
    <row r="5323" spans="12:13" x14ac:dyDescent="0.2">
      <c r="L5323" s="2"/>
      <c r="M5323" s="2"/>
    </row>
    <row r="5324" spans="12:13" x14ac:dyDescent="0.2">
      <c r="L5324" s="2"/>
      <c r="M5324" s="2"/>
    </row>
    <row r="5325" spans="12:13" x14ac:dyDescent="0.2">
      <c r="L5325" s="2"/>
      <c r="M5325" s="2"/>
    </row>
    <row r="5326" spans="12:13" x14ac:dyDescent="0.2">
      <c r="L5326" s="2"/>
      <c r="M5326" s="2"/>
    </row>
    <row r="5327" spans="12:13" x14ac:dyDescent="0.2">
      <c r="L5327" s="2"/>
      <c r="M5327" s="2"/>
    </row>
    <row r="5328" spans="12:13" x14ac:dyDescent="0.2">
      <c r="L5328" s="2"/>
      <c r="M5328" s="2"/>
    </row>
    <row r="5329" spans="12:13" x14ac:dyDescent="0.2">
      <c r="L5329" s="2"/>
      <c r="M5329" s="2"/>
    </row>
    <row r="5330" spans="12:13" x14ac:dyDescent="0.2">
      <c r="L5330" s="2"/>
      <c r="M5330" s="2"/>
    </row>
    <row r="5331" spans="12:13" x14ac:dyDescent="0.2">
      <c r="L5331" s="2"/>
      <c r="M5331" s="2"/>
    </row>
    <row r="5332" spans="12:13" x14ac:dyDescent="0.2">
      <c r="L5332" s="2"/>
      <c r="M5332" s="2"/>
    </row>
    <row r="5333" spans="12:13" x14ac:dyDescent="0.2">
      <c r="L5333" s="2"/>
      <c r="M5333" s="2"/>
    </row>
    <row r="5334" spans="12:13" x14ac:dyDescent="0.2">
      <c r="L5334" s="2"/>
      <c r="M5334" s="2"/>
    </row>
    <row r="5335" spans="12:13" x14ac:dyDescent="0.2">
      <c r="L5335" s="2"/>
      <c r="M5335" s="2"/>
    </row>
    <row r="5336" spans="12:13" x14ac:dyDescent="0.2">
      <c r="L5336" s="2"/>
      <c r="M5336" s="2"/>
    </row>
    <row r="5337" spans="12:13" x14ac:dyDescent="0.2">
      <c r="L5337" s="2"/>
      <c r="M5337" s="2"/>
    </row>
    <row r="5338" spans="12:13" x14ac:dyDescent="0.2">
      <c r="L5338" s="2"/>
      <c r="M5338" s="2"/>
    </row>
    <row r="5339" spans="12:13" x14ac:dyDescent="0.2">
      <c r="L5339" s="2"/>
      <c r="M5339" s="2"/>
    </row>
    <row r="5340" spans="12:13" x14ac:dyDescent="0.2">
      <c r="L5340" s="2"/>
      <c r="M5340" s="2"/>
    </row>
    <row r="5341" spans="12:13" x14ac:dyDescent="0.2">
      <c r="L5341" s="2"/>
      <c r="M5341" s="2"/>
    </row>
    <row r="5342" spans="12:13" x14ac:dyDescent="0.2">
      <c r="L5342" s="2"/>
      <c r="M5342" s="2"/>
    </row>
    <row r="5343" spans="12:13" x14ac:dyDescent="0.2">
      <c r="L5343" s="2"/>
      <c r="M5343" s="2"/>
    </row>
    <row r="5344" spans="12:13" x14ac:dyDescent="0.2">
      <c r="L5344" s="2"/>
      <c r="M5344" s="2"/>
    </row>
    <row r="5345" spans="12:13" x14ac:dyDescent="0.2">
      <c r="L5345" s="2"/>
      <c r="M5345" s="2"/>
    </row>
    <row r="5346" spans="12:13" x14ac:dyDescent="0.2">
      <c r="L5346" s="2"/>
      <c r="M5346" s="2"/>
    </row>
    <row r="5347" spans="12:13" x14ac:dyDescent="0.2">
      <c r="L5347" s="2"/>
      <c r="M5347" s="2"/>
    </row>
    <row r="5348" spans="12:13" x14ac:dyDescent="0.2">
      <c r="L5348" s="2"/>
      <c r="M5348" s="2"/>
    </row>
    <row r="5349" spans="12:13" x14ac:dyDescent="0.2">
      <c r="L5349" s="2"/>
      <c r="M5349" s="2"/>
    </row>
    <row r="5350" spans="12:13" x14ac:dyDescent="0.2">
      <c r="L5350" s="2"/>
      <c r="M5350" s="2"/>
    </row>
    <row r="5351" spans="12:13" x14ac:dyDescent="0.2">
      <c r="L5351" s="2"/>
      <c r="M5351" s="2"/>
    </row>
    <row r="5352" spans="12:13" x14ac:dyDescent="0.2">
      <c r="L5352" s="2"/>
      <c r="M5352" s="2"/>
    </row>
    <row r="5353" spans="12:13" x14ac:dyDescent="0.2">
      <c r="L5353" s="2"/>
      <c r="M5353" s="2"/>
    </row>
    <row r="5354" spans="12:13" x14ac:dyDescent="0.2">
      <c r="L5354" s="2"/>
      <c r="M5354" s="2"/>
    </row>
    <row r="5355" spans="12:13" x14ac:dyDescent="0.2">
      <c r="L5355" s="2"/>
      <c r="M5355" s="2"/>
    </row>
    <row r="5356" spans="12:13" x14ac:dyDescent="0.2">
      <c r="L5356" s="2"/>
      <c r="M5356" s="2"/>
    </row>
    <row r="5357" spans="12:13" x14ac:dyDescent="0.2">
      <c r="L5357" s="2"/>
      <c r="M5357" s="2"/>
    </row>
    <row r="5358" spans="12:13" x14ac:dyDescent="0.2">
      <c r="L5358" s="2"/>
      <c r="M5358" s="2"/>
    </row>
    <row r="5359" spans="12:13" x14ac:dyDescent="0.2">
      <c r="L5359" s="2"/>
      <c r="M5359" s="2"/>
    </row>
    <row r="5360" spans="12:13" x14ac:dyDescent="0.2">
      <c r="L5360" s="2"/>
      <c r="M5360" s="2"/>
    </row>
    <row r="5361" spans="12:13" x14ac:dyDescent="0.2">
      <c r="L5361" s="2"/>
      <c r="M5361" s="2"/>
    </row>
    <row r="5362" spans="12:13" x14ac:dyDescent="0.2">
      <c r="L5362" s="2"/>
      <c r="M5362" s="2"/>
    </row>
    <row r="5363" spans="12:13" x14ac:dyDescent="0.2">
      <c r="L5363" s="2"/>
      <c r="M5363" s="2"/>
    </row>
    <row r="5364" spans="12:13" x14ac:dyDescent="0.2">
      <c r="L5364" s="2"/>
      <c r="M5364" s="2"/>
    </row>
    <row r="5365" spans="12:13" x14ac:dyDescent="0.2">
      <c r="L5365" s="2"/>
      <c r="M5365" s="2"/>
    </row>
    <row r="5366" spans="12:13" x14ac:dyDescent="0.2">
      <c r="L5366" s="2"/>
      <c r="M5366" s="2"/>
    </row>
    <row r="5367" spans="12:13" x14ac:dyDescent="0.2">
      <c r="L5367" s="2"/>
      <c r="M5367" s="2"/>
    </row>
    <row r="5368" spans="12:13" x14ac:dyDescent="0.2">
      <c r="L5368" s="2"/>
      <c r="M5368" s="2"/>
    </row>
    <row r="5369" spans="12:13" x14ac:dyDescent="0.2">
      <c r="L5369" s="2"/>
      <c r="M5369" s="2"/>
    </row>
    <row r="5370" spans="12:13" x14ac:dyDescent="0.2">
      <c r="L5370" s="2"/>
      <c r="M5370" s="2"/>
    </row>
    <row r="5371" spans="12:13" x14ac:dyDescent="0.2">
      <c r="L5371" s="2"/>
      <c r="M5371" s="2"/>
    </row>
    <row r="5372" spans="12:13" x14ac:dyDescent="0.2">
      <c r="L5372" s="2"/>
      <c r="M5372" s="2"/>
    </row>
    <row r="5373" spans="12:13" x14ac:dyDescent="0.2">
      <c r="L5373" s="2"/>
      <c r="M5373" s="2"/>
    </row>
    <row r="5374" spans="12:13" x14ac:dyDescent="0.2">
      <c r="L5374" s="2"/>
      <c r="M5374" s="2"/>
    </row>
    <row r="5375" spans="12:13" x14ac:dyDescent="0.2">
      <c r="L5375" s="2"/>
      <c r="M5375" s="2"/>
    </row>
    <row r="5376" spans="12:13" x14ac:dyDescent="0.2">
      <c r="L5376" s="2"/>
      <c r="M5376" s="2"/>
    </row>
    <row r="5377" spans="12:13" x14ac:dyDescent="0.2">
      <c r="L5377" s="2"/>
      <c r="M5377" s="2"/>
    </row>
    <row r="5378" spans="12:13" x14ac:dyDescent="0.2">
      <c r="L5378" s="2"/>
      <c r="M5378" s="2"/>
    </row>
    <row r="5379" spans="12:13" x14ac:dyDescent="0.2">
      <c r="L5379" s="2"/>
      <c r="M5379" s="2"/>
    </row>
    <row r="5380" spans="12:13" x14ac:dyDescent="0.2">
      <c r="L5380" s="2"/>
      <c r="M5380" s="2"/>
    </row>
    <row r="5381" spans="12:13" x14ac:dyDescent="0.2">
      <c r="L5381" s="2"/>
      <c r="M5381" s="2"/>
    </row>
    <row r="5382" spans="12:13" x14ac:dyDescent="0.2">
      <c r="L5382" s="2"/>
      <c r="M5382" s="2"/>
    </row>
    <row r="5383" spans="12:13" x14ac:dyDescent="0.2">
      <c r="L5383" s="2"/>
      <c r="M5383" s="2"/>
    </row>
    <row r="5384" spans="12:13" x14ac:dyDescent="0.2">
      <c r="L5384" s="2"/>
      <c r="M5384" s="2"/>
    </row>
    <row r="5385" spans="12:13" x14ac:dyDescent="0.2">
      <c r="L5385" s="2"/>
      <c r="M5385" s="2"/>
    </row>
    <row r="5386" spans="12:13" x14ac:dyDescent="0.2">
      <c r="L5386" s="2"/>
      <c r="M5386" s="2"/>
    </row>
    <row r="5387" spans="12:13" x14ac:dyDescent="0.2">
      <c r="L5387" s="2"/>
      <c r="M5387" s="2"/>
    </row>
    <row r="5388" spans="12:13" x14ac:dyDescent="0.2">
      <c r="L5388" s="2"/>
      <c r="M5388" s="2"/>
    </row>
    <row r="5389" spans="12:13" x14ac:dyDescent="0.2">
      <c r="L5389" s="2"/>
      <c r="M5389" s="2"/>
    </row>
    <row r="5390" spans="12:13" x14ac:dyDescent="0.2">
      <c r="L5390" s="2"/>
      <c r="M5390" s="2"/>
    </row>
    <row r="5391" spans="12:13" x14ac:dyDescent="0.2">
      <c r="L5391" s="2"/>
      <c r="M5391" s="2"/>
    </row>
    <row r="5392" spans="12:13" x14ac:dyDescent="0.2">
      <c r="L5392" s="2"/>
      <c r="M5392" s="2"/>
    </row>
    <row r="5393" spans="12:13" x14ac:dyDescent="0.2">
      <c r="L5393" s="2"/>
      <c r="M5393" s="2"/>
    </row>
    <row r="5394" spans="12:13" x14ac:dyDescent="0.2">
      <c r="L5394" s="2"/>
      <c r="M5394" s="2"/>
    </row>
    <row r="5395" spans="12:13" x14ac:dyDescent="0.2">
      <c r="L5395" s="2"/>
      <c r="M5395" s="2"/>
    </row>
    <row r="5396" spans="12:13" x14ac:dyDescent="0.2">
      <c r="L5396" s="2"/>
      <c r="M5396" s="2"/>
    </row>
    <row r="5397" spans="12:13" x14ac:dyDescent="0.2">
      <c r="L5397" s="2"/>
      <c r="M5397" s="2"/>
    </row>
    <row r="5398" spans="12:13" x14ac:dyDescent="0.2">
      <c r="L5398" s="2"/>
      <c r="M5398" s="2"/>
    </row>
    <row r="5399" spans="12:13" x14ac:dyDescent="0.2">
      <c r="L5399" s="2"/>
      <c r="M5399" s="2"/>
    </row>
    <row r="5400" spans="12:13" x14ac:dyDescent="0.2">
      <c r="L5400" s="2"/>
      <c r="M5400" s="2"/>
    </row>
    <row r="5401" spans="12:13" x14ac:dyDescent="0.2">
      <c r="L5401" s="2"/>
      <c r="M5401" s="2"/>
    </row>
    <row r="5402" spans="12:13" x14ac:dyDescent="0.2">
      <c r="L5402" s="2"/>
      <c r="M5402" s="2"/>
    </row>
    <row r="5403" spans="12:13" x14ac:dyDescent="0.2">
      <c r="L5403" s="2"/>
      <c r="M5403" s="2"/>
    </row>
    <row r="5404" spans="12:13" x14ac:dyDescent="0.2">
      <c r="L5404" s="2"/>
      <c r="M5404" s="2"/>
    </row>
    <row r="5405" spans="12:13" x14ac:dyDescent="0.2">
      <c r="L5405" s="2"/>
      <c r="M5405" s="2"/>
    </row>
    <row r="5406" spans="12:13" x14ac:dyDescent="0.2">
      <c r="L5406" s="2"/>
      <c r="M5406" s="2"/>
    </row>
    <row r="5407" spans="12:13" x14ac:dyDescent="0.2">
      <c r="L5407" s="2"/>
      <c r="M5407" s="2"/>
    </row>
    <row r="5408" spans="12:13" x14ac:dyDescent="0.2">
      <c r="L5408" s="2"/>
      <c r="M5408" s="2"/>
    </row>
    <row r="5409" spans="12:13" x14ac:dyDescent="0.2">
      <c r="L5409" s="2"/>
      <c r="M5409" s="2"/>
    </row>
    <row r="5410" spans="12:13" x14ac:dyDescent="0.2">
      <c r="L5410" s="2"/>
      <c r="M5410" s="2"/>
    </row>
    <row r="5411" spans="12:13" x14ac:dyDescent="0.2">
      <c r="L5411" s="2"/>
      <c r="M5411" s="2"/>
    </row>
    <row r="5412" spans="12:13" x14ac:dyDescent="0.2">
      <c r="L5412" s="2"/>
      <c r="M5412" s="2"/>
    </row>
    <row r="5413" spans="12:13" x14ac:dyDescent="0.2">
      <c r="L5413" s="2"/>
      <c r="M5413" s="2"/>
    </row>
    <row r="5414" spans="12:13" x14ac:dyDescent="0.2">
      <c r="L5414" s="2"/>
      <c r="M5414" s="2"/>
    </row>
    <row r="5415" spans="12:13" x14ac:dyDescent="0.2">
      <c r="L5415" s="2"/>
      <c r="M5415" s="2"/>
    </row>
    <row r="5416" spans="12:13" x14ac:dyDescent="0.2">
      <c r="L5416" s="2"/>
      <c r="M5416" s="2"/>
    </row>
    <row r="5417" spans="12:13" x14ac:dyDescent="0.2">
      <c r="L5417" s="2"/>
      <c r="M5417" s="2"/>
    </row>
    <row r="5418" spans="12:13" x14ac:dyDescent="0.2">
      <c r="L5418" s="2"/>
      <c r="M5418" s="2"/>
    </row>
    <row r="5419" spans="12:13" x14ac:dyDescent="0.2">
      <c r="L5419" s="2"/>
      <c r="M5419" s="2"/>
    </row>
    <row r="5420" spans="12:13" x14ac:dyDescent="0.2">
      <c r="L5420" s="2"/>
      <c r="M5420" s="2"/>
    </row>
    <row r="5421" spans="12:13" x14ac:dyDescent="0.2">
      <c r="L5421" s="2"/>
      <c r="M5421" s="2"/>
    </row>
    <row r="5422" spans="12:13" x14ac:dyDescent="0.2">
      <c r="L5422" s="2"/>
      <c r="M5422" s="2"/>
    </row>
    <row r="5423" spans="12:13" x14ac:dyDescent="0.2">
      <c r="L5423" s="2"/>
      <c r="M5423" s="2"/>
    </row>
    <row r="5424" spans="12:13" x14ac:dyDescent="0.2">
      <c r="L5424" s="2"/>
      <c r="M5424" s="2"/>
    </row>
    <row r="5425" spans="12:13" x14ac:dyDescent="0.2">
      <c r="L5425" s="2"/>
      <c r="M5425" s="2"/>
    </row>
    <row r="5426" spans="12:13" x14ac:dyDescent="0.2">
      <c r="L5426" s="2"/>
      <c r="M5426" s="2"/>
    </row>
    <row r="5427" spans="12:13" x14ac:dyDescent="0.2">
      <c r="L5427" s="2"/>
      <c r="M5427" s="2"/>
    </row>
    <row r="5428" spans="12:13" x14ac:dyDescent="0.2">
      <c r="L5428" s="2"/>
      <c r="M5428" s="2"/>
    </row>
    <row r="5429" spans="12:13" x14ac:dyDescent="0.2">
      <c r="L5429" s="2"/>
      <c r="M5429" s="2"/>
    </row>
    <row r="5430" spans="12:13" x14ac:dyDescent="0.2">
      <c r="L5430" s="2"/>
      <c r="M5430" s="2"/>
    </row>
    <row r="5431" spans="12:13" x14ac:dyDescent="0.2">
      <c r="L5431" s="2"/>
      <c r="M5431" s="2"/>
    </row>
    <row r="5432" spans="12:13" x14ac:dyDescent="0.2">
      <c r="L5432" s="2"/>
      <c r="M5432" s="2"/>
    </row>
    <row r="5433" spans="12:13" x14ac:dyDescent="0.2">
      <c r="L5433" s="2"/>
      <c r="M5433" s="2"/>
    </row>
    <row r="5434" spans="12:13" x14ac:dyDescent="0.2">
      <c r="L5434" s="2"/>
      <c r="M5434" s="2"/>
    </row>
    <row r="5435" spans="12:13" x14ac:dyDescent="0.2">
      <c r="L5435" s="2"/>
      <c r="M5435" s="2"/>
    </row>
    <row r="5436" spans="12:13" x14ac:dyDescent="0.2">
      <c r="L5436" s="2"/>
      <c r="M5436" s="2"/>
    </row>
    <row r="5437" spans="12:13" x14ac:dyDescent="0.2">
      <c r="L5437" s="2"/>
      <c r="M5437" s="2"/>
    </row>
    <row r="5438" spans="12:13" x14ac:dyDescent="0.2">
      <c r="L5438" s="2"/>
      <c r="M5438" s="2"/>
    </row>
    <row r="5439" spans="12:13" x14ac:dyDescent="0.2">
      <c r="L5439" s="2"/>
      <c r="M5439" s="2"/>
    </row>
    <row r="5440" spans="12:13" x14ac:dyDescent="0.2">
      <c r="L5440" s="2"/>
      <c r="M5440" s="2"/>
    </row>
    <row r="5441" spans="12:13" x14ac:dyDescent="0.2">
      <c r="L5441" s="2"/>
      <c r="M5441" s="2"/>
    </row>
    <row r="5442" spans="12:13" x14ac:dyDescent="0.2">
      <c r="L5442" s="2"/>
      <c r="M5442" s="2"/>
    </row>
    <row r="5443" spans="12:13" x14ac:dyDescent="0.2">
      <c r="L5443" s="2"/>
      <c r="M5443" s="2"/>
    </row>
    <row r="5444" spans="12:13" x14ac:dyDescent="0.2">
      <c r="L5444" s="2"/>
      <c r="M5444" s="2"/>
    </row>
    <row r="5445" spans="12:13" x14ac:dyDescent="0.2">
      <c r="L5445" s="2"/>
      <c r="M5445" s="2"/>
    </row>
    <row r="5446" spans="12:13" x14ac:dyDescent="0.2">
      <c r="L5446" s="2"/>
      <c r="M5446" s="2"/>
    </row>
    <row r="5447" spans="12:13" x14ac:dyDescent="0.2">
      <c r="L5447" s="2"/>
      <c r="M5447" s="2"/>
    </row>
    <row r="5448" spans="12:13" x14ac:dyDescent="0.2">
      <c r="L5448" s="2"/>
      <c r="M5448" s="2"/>
    </row>
    <row r="5449" spans="12:13" x14ac:dyDescent="0.2">
      <c r="L5449" s="2"/>
      <c r="M5449" s="2"/>
    </row>
    <row r="5450" spans="12:13" x14ac:dyDescent="0.2">
      <c r="L5450" s="2"/>
      <c r="M5450" s="2"/>
    </row>
    <row r="5451" spans="12:13" x14ac:dyDescent="0.2">
      <c r="L5451" s="2"/>
      <c r="M5451" s="2"/>
    </row>
    <row r="5452" spans="12:13" x14ac:dyDescent="0.2">
      <c r="L5452" s="2"/>
      <c r="M5452" s="2"/>
    </row>
    <row r="5453" spans="12:13" x14ac:dyDescent="0.2">
      <c r="L5453" s="2"/>
      <c r="M5453" s="2"/>
    </row>
    <row r="5454" spans="12:13" x14ac:dyDescent="0.2">
      <c r="L5454" s="2"/>
      <c r="M5454" s="2"/>
    </row>
    <row r="5455" spans="12:13" x14ac:dyDescent="0.2">
      <c r="L5455" s="2"/>
      <c r="M5455" s="2"/>
    </row>
    <row r="5456" spans="12:13" x14ac:dyDescent="0.2">
      <c r="L5456" s="2"/>
      <c r="M5456" s="2"/>
    </row>
    <row r="5457" spans="12:13" x14ac:dyDescent="0.2">
      <c r="L5457" s="2"/>
      <c r="M5457" s="2"/>
    </row>
    <row r="5458" spans="12:13" x14ac:dyDescent="0.2">
      <c r="L5458" s="2"/>
      <c r="M5458" s="2"/>
    </row>
    <row r="5459" spans="12:13" x14ac:dyDescent="0.2">
      <c r="L5459" s="2"/>
      <c r="M5459" s="2"/>
    </row>
    <row r="5460" spans="12:13" x14ac:dyDescent="0.2">
      <c r="L5460" s="2"/>
      <c r="M5460" s="2"/>
    </row>
    <row r="5461" spans="12:13" x14ac:dyDescent="0.2">
      <c r="L5461" s="2"/>
      <c r="M5461" s="2"/>
    </row>
    <row r="5462" spans="12:13" x14ac:dyDescent="0.2">
      <c r="L5462" s="2"/>
      <c r="M5462" s="2"/>
    </row>
    <row r="5463" spans="12:13" x14ac:dyDescent="0.2">
      <c r="L5463" s="2"/>
      <c r="M5463" s="2"/>
    </row>
    <row r="5464" spans="12:13" x14ac:dyDescent="0.2">
      <c r="L5464" s="2"/>
      <c r="M5464" s="2"/>
    </row>
    <row r="5465" spans="12:13" x14ac:dyDescent="0.2">
      <c r="L5465" s="2"/>
      <c r="M5465" s="2"/>
    </row>
    <row r="5466" spans="12:13" x14ac:dyDescent="0.2">
      <c r="L5466" s="2"/>
      <c r="M5466" s="2"/>
    </row>
    <row r="5467" spans="12:13" x14ac:dyDescent="0.2">
      <c r="L5467" s="2"/>
      <c r="M5467" s="2"/>
    </row>
    <row r="5468" spans="12:13" x14ac:dyDescent="0.2">
      <c r="L5468" s="2"/>
      <c r="M5468" s="2"/>
    </row>
    <row r="5469" spans="12:13" x14ac:dyDescent="0.2">
      <c r="L5469" s="2"/>
      <c r="M5469" s="2"/>
    </row>
    <row r="5470" spans="12:13" x14ac:dyDescent="0.2">
      <c r="L5470" s="2"/>
      <c r="M5470" s="2"/>
    </row>
    <row r="5471" spans="12:13" x14ac:dyDescent="0.2">
      <c r="L5471" s="2"/>
      <c r="M5471" s="2"/>
    </row>
    <row r="5472" spans="12:13" x14ac:dyDescent="0.2">
      <c r="L5472" s="2"/>
      <c r="M5472" s="2"/>
    </row>
    <row r="5473" spans="12:13" x14ac:dyDescent="0.2">
      <c r="L5473" s="2"/>
      <c r="M5473" s="2"/>
    </row>
    <row r="5474" spans="12:13" x14ac:dyDescent="0.2">
      <c r="L5474" s="2"/>
      <c r="M5474" s="2"/>
    </row>
    <row r="5475" spans="12:13" x14ac:dyDescent="0.2">
      <c r="L5475" s="2"/>
      <c r="M5475" s="2"/>
    </row>
    <row r="5476" spans="12:13" x14ac:dyDescent="0.2">
      <c r="L5476" s="2"/>
      <c r="M5476" s="2"/>
    </row>
    <row r="5477" spans="12:13" x14ac:dyDescent="0.2">
      <c r="L5477" s="2"/>
      <c r="M5477" s="2"/>
    </row>
    <row r="5478" spans="12:13" x14ac:dyDescent="0.2">
      <c r="L5478" s="2"/>
      <c r="M5478" s="2"/>
    </row>
    <row r="5479" spans="12:13" x14ac:dyDescent="0.2">
      <c r="L5479" s="2"/>
      <c r="M5479" s="2"/>
    </row>
    <row r="5480" spans="12:13" x14ac:dyDescent="0.2">
      <c r="L5480" s="2"/>
      <c r="M5480" s="2"/>
    </row>
    <row r="5481" spans="12:13" x14ac:dyDescent="0.2">
      <c r="L5481" s="2"/>
      <c r="M5481" s="2"/>
    </row>
    <row r="5482" spans="12:13" x14ac:dyDescent="0.2">
      <c r="L5482" s="2"/>
      <c r="M5482" s="2"/>
    </row>
    <row r="5483" spans="12:13" x14ac:dyDescent="0.2">
      <c r="L5483" s="2"/>
      <c r="M5483" s="2"/>
    </row>
    <row r="5484" spans="12:13" x14ac:dyDescent="0.2">
      <c r="L5484" s="2"/>
      <c r="M5484" s="2"/>
    </row>
    <row r="5485" spans="12:13" x14ac:dyDescent="0.2">
      <c r="L5485" s="2"/>
      <c r="M5485" s="2"/>
    </row>
    <row r="5486" spans="12:13" x14ac:dyDescent="0.2">
      <c r="L5486" s="2"/>
      <c r="M5486" s="2"/>
    </row>
    <row r="5487" spans="12:13" x14ac:dyDescent="0.2">
      <c r="L5487" s="2"/>
      <c r="M5487" s="2"/>
    </row>
    <row r="5488" spans="12:13" x14ac:dyDescent="0.2">
      <c r="L5488" s="2"/>
      <c r="M5488" s="2"/>
    </row>
    <row r="5489" spans="12:13" x14ac:dyDescent="0.2">
      <c r="L5489" s="2"/>
      <c r="M5489" s="2"/>
    </row>
    <row r="5490" spans="12:13" x14ac:dyDescent="0.2">
      <c r="L5490" s="2"/>
      <c r="M5490" s="2"/>
    </row>
    <row r="5491" spans="12:13" x14ac:dyDescent="0.2">
      <c r="L5491" s="2"/>
      <c r="M5491" s="2"/>
    </row>
    <row r="5492" spans="12:13" x14ac:dyDescent="0.2">
      <c r="L5492" s="2"/>
      <c r="M5492" s="2"/>
    </row>
    <row r="5493" spans="12:13" x14ac:dyDescent="0.2">
      <c r="L5493" s="2"/>
      <c r="M5493" s="2"/>
    </row>
    <row r="5494" spans="12:13" x14ac:dyDescent="0.2">
      <c r="L5494" s="2"/>
      <c r="M5494" s="2"/>
    </row>
    <row r="5495" spans="12:13" x14ac:dyDescent="0.2">
      <c r="L5495" s="2"/>
      <c r="M5495" s="2"/>
    </row>
    <row r="5496" spans="12:13" x14ac:dyDescent="0.2">
      <c r="L5496" s="2"/>
      <c r="M5496" s="2"/>
    </row>
    <row r="5497" spans="12:13" x14ac:dyDescent="0.2">
      <c r="L5497" s="2"/>
      <c r="M5497" s="2"/>
    </row>
    <row r="5498" spans="12:13" x14ac:dyDescent="0.2">
      <c r="L5498" s="2"/>
      <c r="M5498" s="2"/>
    </row>
    <row r="5499" spans="12:13" x14ac:dyDescent="0.2">
      <c r="L5499" s="2"/>
      <c r="M5499" s="2"/>
    </row>
    <row r="5500" spans="12:13" x14ac:dyDescent="0.2">
      <c r="L5500" s="2"/>
      <c r="M5500" s="2"/>
    </row>
    <row r="5501" spans="12:13" x14ac:dyDescent="0.2">
      <c r="L5501" s="2"/>
      <c r="M5501" s="2"/>
    </row>
    <row r="5502" spans="12:13" x14ac:dyDescent="0.2">
      <c r="L5502" s="2"/>
      <c r="M5502" s="2"/>
    </row>
    <row r="5503" spans="12:13" x14ac:dyDescent="0.2">
      <c r="L5503" s="2"/>
      <c r="M5503" s="2"/>
    </row>
    <row r="5504" spans="12:13" x14ac:dyDescent="0.2">
      <c r="L5504" s="2"/>
      <c r="M5504" s="2"/>
    </row>
    <row r="5505" spans="12:13" x14ac:dyDescent="0.2">
      <c r="L5505" s="2"/>
      <c r="M5505" s="2"/>
    </row>
    <row r="5506" spans="12:13" x14ac:dyDescent="0.2">
      <c r="L5506" s="2"/>
      <c r="M5506" s="2"/>
    </row>
    <row r="5507" spans="12:13" x14ac:dyDescent="0.2">
      <c r="L5507" s="2"/>
      <c r="M5507" s="2"/>
    </row>
    <row r="5508" spans="12:13" x14ac:dyDescent="0.2">
      <c r="L5508" s="2"/>
      <c r="M5508" s="2"/>
    </row>
    <row r="5509" spans="12:13" x14ac:dyDescent="0.2">
      <c r="L5509" s="2"/>
      <c r="M5509" s="2"/>
    </row>
    <row r="5510" spans="12:13" x14ac:dyDescent="0.2">
      <c r="L5510" s="2"/>
      <c r="M5510" s="2"/>
    </row>
    <row r="5511" spans="12:13" x14ac:dyDescent="0.2">
      <c r="L5511" s="2"/>
      <c r="M5511" s="2"/>
    </row>
    <row r="5512" spans="12:13" x14ac:dyDescent="0.2">
      <c r="L5512" s="2"/>
      <c r="M5512" s="2"/>
    </row>
    <row r="5513" spans="12:13" x14ac:dyDescent="0.2">
      <c r="L5513" s="2"/>
      <c r="M5513" s="2"/>
    </row>
    <row r="5514" spans="12:13" x14ac:dyDescent="0.2">
      <c r="L5514" s="2"/>
      <c r="M5514" s="2"/>
    </row>
    <row r="5515" spans="12:13" x14ac:dyDescent="0.2">
      <c r="L5515" s="2"/>
      <c r="M5515" s="2"/>
    </row>
    <row r="5516" spans="12:13" x14ac:dyDescent="0.2">
      <c r="L5516" s="2"/>
      <c r="M5516" s="2"/>
    </row>
    <row r="5517" spans="12:13" x14ac:dyDescent="0.2">
      <c r="L5517" s="2"/>
      <c r="M5517" s="2"/>
    </row>
    <row r="5518" spans="12:13" x14ac:dyDescent="0.2">
      <c r="L5518" s="2"/>
      <c r="M5518" s="2"/>
    </row>
    <row r="5519" spans="12:13" x14ac:dyDescent="0.2">
      <c r="L5519" s="2"/>
      <c r="M5519" s="2"/>
    </row>
    <row r="5520" spans="12:13" x14ac:dyDescent="0.2">
      <c r="L5520" s="2"/>
      <c r="M5520" s="2"/>
    </row>
    <row r="5521" spans="12:13" x14ac:dyDescent="0.2">
      <c r="L5521" s="2"/>
      <c r="M5521" s="2"/>
    </row>
    <row r="5522" spans="12:13" x14ac:dyDescent="0.2">
      <c r="L5522" s="2"/>
      <c r="M5522" s="2"/>
    </row>
    <row r="5523" spans="12:13" x14ac:dyDescent="0.2">
      <c r="L5523" s="2"/>
      <c r="M5523" s="2"/>
    </row>
    <row r="5524" spans="12:13" x14ac:dyDescent="0.2">
      <c r="L5524" s="2"/>
      <c r="M5524" s="2"/>
    </row>
    <row r="5525" spans="12:13" x14ac:dyDescent="0.2">
      <c r="L5525" s="2"/>
      <c r="M5525" s="2"/>
    </row>
    <row r="5526" spans="12:13" x14ac:dyDescent="0.2">
      <c r="L5526" s="2"/>
      <c r="M5526" s="2"/>
    </row>
    <row r="5527" spans="12:13" x14ac:dyDescent="0.2">
      <c r="L5527" s="2"/>
      <c r="M5527" s="2"/>
    </row>
    <row r="5528" spans="12:13" x14ac:dyDescent="0.2">
      <c r="L5528" s="2"/>
      <c r="M5528" s="2"/>
    </row>
    <row r="5529" spans="12:13" x14ac:dyDescent="0.2">
      <c r="L5529" s="2"/>
      <c r="M5529" s="2"/>
    </row>
    <row r="5530" spans="12:13" x14ac:dyDescent="0.2">
      <c r="L5530" s="2"/>
      <c r="M5530" s="2"/>
    </row>
    <row r="5531" spans="12:13" x14ac:dyDescent="0.2">
      <c r="L5531" s="2"/>
      <c r="M5531" s="2"/>
    </row>
    <row r="5532" spans="12:13" x14ac:dyDescent="0.2">
      <c r="L5532" s="2"/>
      <c r="M5532" s="2"/>
    </row>
    <row r="5533" spans="12:13" x14ac:dyDescent="0.2">
      <c r="L5533" s="2"/>
      <c r="M5533" s="2"/>
    </row>
    <row r="5534" spans="12:13" x14ac:dyDescent="0.2">
      <c r="L5534" s="2"/>
      <c r="M5534" s="2"/>
    </row>
    <row r="5535" spans="12:13" x14ac:dyDescent="0.2">
      <c r="L5535" s="2"/>
      <c r="M5535" s="2"/>
    </row>
    <row r="5536" spans="12:13" x14ac:dyDescent="0.2">
      <c r="L5536" s="2"/>
      <c r="M5536" s="2"/>
    </row>
    <row r="5537" spans="12:13" x14ac:dyDescent="0.2">
      <c r="L5537" s="2"/>
      <c r="M5537" s="2"/>
    </row>
    <row r="5538" spans="12:13" x14ac:dyDescent="0.2">
      <c r="L5538" s="2"/>
      <c r="M5538" s="2"/>
    </row>
    <row r="5539" spans="12:13" x14ac:dyDescent="0.2">
      <c r="L5539" s="2"/>
      <c r="M5539" s="2"/>
    </row>
    <row r="5540" spans="12:13" x14ac:dyDescent="0.2">
      <c r="L5540" s="2"/>
      <c r="M5540" s="2"/>
    </row>
    <row r="5541" spans="12:13" x14ac:dyDescent="0.2">
      <c r="L5541" s="2"/>
      <c r="M5541" s="2"/>
    </row>
    <row r="5542" spans="12:13" x14ac:dyDescent="0.2">
      <c r="L5542" s="2"/>
      <c r="M5542" s="2"/>
    </row>
    <row r="5543" spans="12:13" x14ac:dyDescent="0.2">
      <c r="L5543" s="2"/>
      <c r="M5543" s="2"/>
    </row>
    <row r="5544" spans="12:13" x14ac:dyDescent="0.2">
      <c r="L5544" s="2"/>
      <c r="M5544" s="2"/>
    </row>
    <row r="5545" spans="12:13" x14ac:dyDescent="0.2">
      <c r="L5545" s="2"/>
      <c r="M5545" s="2"/>
    </row>
    <row r="5546" spans="12:13" x14ac:dyDescent="0.2">
      <c r="L5546" s="2"/>
      <c r="M5546" s="2"/>
    </row>
    <row r="5547" spans="12:13" x14ac:dyDescent="0.2">
      <c r="L5547" s="2"/>
      <c r="M5547" s="2"/>
    </row>
    <row r="5548" spans="12:13" x14ac:dyDescent="0.2">
      <c r="L5548" s="2"/>
      <c r="M5548" s="2"/>
    </row>
    <row r="5549" spans="12:13" x14ac:dyDescent="0.2">
      <c r="L5549" s="2"/>
      <c r="M5549" s="2"/>
    </row>
    <row r="5550" spans="12:13" x14ac:dyDescent="0.2">
      <c r="L5550" s="2"/>
      <c r="M5550" s="2"/>
    </row>
    <row r="5551" spans="12:13" x14ac:dyDescent="0.2">
      <c r="L5551" s="2"/>
      <c r="M5551" s="2"/>
    </row>
    <row r="5552" spans="12:13" x14ac:dyDescent="0.2">
      <c r="L5552" s="2"/>
      <c r="M5552" s="2"/>
    </row>
    <row r="5553" spans="12:13" x14ac:dyDescent="0.2">
      <c r="L5553" s="2"/>
      <c r="M5553" s="2"/>
    </row>
    <row r="5554" spans="12:13" x14ac:dyDescent="0.2">
      <c r="L5554" s="2"/>
      <c r="M5554" s="2"/>
    </row>
    <row r="5555" spans="12:13" x14ac:dyDescent="0.2">
      <c r="L5555" s="2"/>
      <c r="M5555" s="2"/>
    </row>
    <row r="5556" spans="12:13" x14ac:dyDescent="0.2">
      <c r="L5556" s="2"/>
      <c r="M5556" s="2"/>
    </row>
    <row r="5557" spans="12:13" x14ac:dyDescent="0.2">
      <c r="L5557" s="2"/>
      <c r="M5557" s="2"/>
    </row>
    <row r="5558" spans="12:13" x14ac:dyDescent="0.2">
      <c r="L5558" s="2"/>
      <c r="M5558" s="2"/>
    </row>
    <row r="5559" spans="12:13" x14ac:dyDescent="0.2">
      <c r="L5559" s="2"/>
      <c r="M5559" s="2"/>
    </row>
    <row r="5560" spans="12:13" x14ac:dyDescent="0.2">
      <c r="L5560" s="2"/>
      <c r="M5560" s="2"/>
    </row>
    <row r="5561" spans="12:13" x14ac:dyDescent="0.2">
      <c r="L5561" s="2"/>
      <c r="M5561" s="2"/>
    </row>
    <row r="5562" spans="12:13" x14ac:dyDescent="0.2">
      <c r="L5562" s="2"/>
      <c r="M5562" s="2"/>
    </row>
    <row r="5563" spans="12:13" x14ac:dyDescent="0.2">
      <c r="L5563" s="2"/>
      <c r="M5563" s="2"/>
    </row>
    <row r="5564" spans="12:13" x14ac:dyDescent="0.2">
      <c r="L5564" s="2"/>
      <c r="M5564" s="2"/>
    </row>
    <row r="5565" spans="12:13" x14ac:dyDescent="0.2">
      <c r="L5565" s="2"/>
      <c r="M5565" s="2"/>
    </row>
    <row r="5566" spans="12:13" x14ac:dyDescent="0.2">
      <c r="L5566" s="2"/>
      <c r="M5566" s="2"/>
    </row>
    <row r="5567" spans="12:13" x14ac:dyDescent="0.2">
      <c r="L5567" s="2"/>
      <c r="M5567" s="2"/>
    </row>
    <row r="5568" spans="12:13" x14ac:dyDescent="0.2">
      <c r="L5568" s="2"/>
      <c r="M5568" s="2"/>
    </row>
    <row r="5569" spans="12:13" x14ac:dyDescent="0.2">
      <c r="L5569" s="2"/>
      <c r="M5569" s="2"/>
    </row>
    <row r="5570" spans="12:13" x14ac:dyDescent="0.2">
      <c r="L5570" s="2"/>
      <c r="M5570" s="2"/>
    </row>
    <row r="5571" spans="12:13" x14ac:dyDescent="0.2">
      <c r="L5571" s="2"/>
      <c r="M5571" s="2"/>
    </row>
    <row r="5572" spans="12:13" x14ac:dyDescent="0.2">
      <c r="L5572" s="2"/>
      <c r="M5572" s="2"/>
    </row>
    <row r="5573" spans="12:13" x14ac:dyDescent="0.2">
      <c r="L5573" s="2"/>
      <c r="M5573" s="2"/>
    </row>
    <row r="5574" spans="12:13" x14ac:dyDescent="0.2">
      <c r="L5574" s="2"/>
      <c r="M5574" s="2"/>
    </row>
    <row r="5575" spans="12:13" x14ac:dyDescent="0.2">
      <c r="L5575" s="2"/>
      <c r="M5575" s="2"/>
    </row>
    <row r="5576" spans="12:13" x14ac:dyDescent="0.2">
      <c r="L5576" s="2"/>
      <c r="M5576" s="2"/>
    </row>
    <row r="5577" spans="12:13" x14ac:dyDescent="0.2">
      <c r="L5577" s="2"/>
      <c r="M5577" s="2"/>
    </row>
    <row r="5578" spans="12:13" x14ac:dyDescent="0.2">
      <c r="L5578" s="2"/>
      <c r="M5578" s="2"/>
    </row>
    <row r="5579" spans="12:13" x14ac:dyDescent="0.2">
      <c r="L5579" s="2"/>
      <c r="M5579" s="2"/>
    </row>
    <row r="5580" spans="12:13" x14ac:dyDescent="0.2">
      <c r="L5580" s="2"/>
      <c r="M5580" s="2"/>
    </row>
    <row r="5581" spans="12:13" x14ac:dyDescent="0.2">
      <c r="L5581" s="2"/>
      <c r="M5581" s="2"/>
    </row>
    <row r="5582" spans="12:13" x14ac:dyDescent="0.2">
      <c r="L5582" s="2"/>
      <c r="M5582" s="2"/>
    </row>
    <row r="5583" spans="12:13" x14ac:dyDescent="0.2">
      <c r="L5583" s="2"/>
      <c r="M5583" s="2"/>
    </row>
    <row r="5584" spans="12:13" x14ac:dyDescent="0.2">
      <c r="L5584" s="2"/>
      <c r="M5584" s="2"/>
    </row>
    <row r="5585" spans="12:13" x14ac:dyDescent="0.2">
      <c r="L5585" s="2"/>
      <c r="M5585" s="2"/>
    </row>
    <row r="5586" spans="12:13" x14ac:dyDescent="0.2">
      <c r="L5586" s="2"/>
      <c r="M5586" s="2"/>
    </row>
    <row r="5587" spans="12:13" x14ac:dyDescent="0.2">
      <c r="L5587" s="2"/>
      <c r="M5587" s="2"/>
    </row>
    <row r="5588" spans="12:13" x14ac:dyDescent="0.2">
      <c r="L5588" s="2"/>
      <c r="M5588" s="2"/>
    </row>
    <row r="5589" spans="12:13" x14ac:dyDescent="0.2">
      <c r="L5589" s="2"/>
      <c r="M5589" s="2"/>
    </row>
    <row r="5590" spans="12:13" x14ac:dyDescent="0.2">
      <c r="L5590" s="2"/>
      <c r="M5590" s="2"/>
    </row>
    <row r="5591" spans="12:13" x14ac:dyDescent="0.2">
      <c r="L5591" s="2"/>
      <c r="M5591" s="2"/>
    </row>
    <row r="5592" spans="12:13" x14ac:dyDescent="0.2">
      <c r="L5592" s="2"/>
      <c r="M5592" s="2"/>
    </row>
    <row r="5593" spans="12:13" x14ac:dyDescent="0.2">
      <c r="L5593" s="2"/>
      <c r="M5593" s="2"/>
    </row>
    <row r="5594" spans="12:13" x14ac:dyDescent="0.2">
      <c r="L5594" s="2"/>
      <c r="M5594" s="2"/>
    </row>
    <row r="5595" spans="12:13" x14ac:dyDescent="0.2">
      <c r="L5595" s="2"/>
      <c r="M5595" s="2"/>
    </row>
    <row r="5596" spans="12:13" x14ac:dyDescent="0.2">
      <c r="L5596" s="2"/>
      <c r="M5596" s="2"/>
    </row>
    <row r="5597" spans="12:13" x14ac:dyDescent="0.2">
      <c r="L5597" s="2"/>
      <c r="M5597" s="2"/>
    </row>
    <row r="5598" spans="12:13" x14ac:dyDescent="0.2">
      <c r="L5598" s="2"/>
      <c r="M5598" s="2"/>
    </row>
    <row r="5599" spans="12:13" x14ac:dyDescent="0.2">
      <c r="L5599" s="2"/>
      <c r="M5599" s="2"/>
    </row>
    <row r="5600" spans="12:13" x14ac:dyDescent="0.2">
      <c r="L5600" s="2"/>
      <c r="M5600" s="2"/>
    </row>
    <row r="5601" spans="12:13" x14ac:dyDescent="0.2">
      <c r="L5601" s="2"/>
      <c r="M5601" s="2"/>
    </row>
    <row r="5602" spans="12:13" x14ac:dyDescent="0.2">
      <c r="L5602" s="2"/>
      <c r="M5602" s="2"/>
    </row>
    <row r="5603" spans="12:13" x14ac:dyDescent="0.2">
      <c r="L5603" s="2"/>
      <c r="M5603" s="2"/>
    </row>
    <row r="5604" spans="12:13" x14ac:dyDescent="0.2">
      <c r="L5604" s="2"/>
      <c r="M5604" s="2"/>
    </row>
    <row r="5605" spans="12:13" x14ac:dyDescent="0.2">
      <c r="L5605" s="2"/>
      <c r="M5605" s="2"/>
    </row>
    <row r="5606" spans="12:13" x14ac:dyDescent="0.2">
      <c r="L5606" s="2"/>
      <c r="M5606" s="2"/>
    </row>
    <row r="5607" spans="12:13" x14ac:dyDescent="0.2">
      <c r="L5607" s="2"/>
      <c r="M5607" s="2"/>
    </row>
    <row r="5608" spans="12:13" x14ac:dyDescent="0.2">
      <c r="L5608" s="2"/>
      <c r="M5608" s="2"/>
    </row>
    <row r="5609" spans="12:13" x14ac:dyDescent="0.2">
      <c r="L5609" s="2"/>
      <c r="M5609" s="2"/>
    </row>
    <row r="5610" spans="12:13" x14ac:dyDescent="0.2">
      <c r="L5610" s="2"/>
      <c r="M5610" s="2"/>
    </row>
    <row r="5611" spans="12:13" x14ac:dyDescent="0.2">
      <c r="L5611" s="2"/>
      <c r="M5611" s="2"/>
    </row>
    <row r="5612" spans="12:13" x14ac:dyDescent="0.2">
      <c r="L5612" s="2"/>
      <c r="M5612" s="2"/>
    </row>
    <row r="5613" spans="12:13" x14ac:dyDescent="0.2">
      <c r="L5613" s="2"/>
      <c r="M5613" s="2"/>
    </row>
    <row r="5614" spans="12:13" x14ac:dyDescent="0.2">
      <c r="L5614" s="2"/>
      <c r="M5614" s="2"/>
    </row>
    <row r="5615" spans="12:13" x14ac:dyDescent="0.2">
      <c r="L5615" s="2"/>
      <c r="M5615" s="2"/>
    </row>
    <row r="5616" spans="12:13" x14ac:dyDescent="0.2">
      <c r="L5616" s="2"/>
      <c r="M5616" s="2"/>
    </row>
    <row r="5617" spans="12:13" x14ac:dyDescent="0.2">
      <c r="L5617" s="2"/>
      <c r="M5617" s="2"/>
    </row>
    <row r="5618" spans="12:13" x14ac:dyDescent="0.2">
      <c r="L5618" s="2"/>
      <c r="M5618" s="2"/>
    </row>
    <row r="5619" spans="12:13" x14ac:dyDescent="0.2">
      <c r="L5619" s="2"/>
      <c r="M5619" s="2"/>
    </row>
    <row r="5620" spans="12:13" x14ac:dyDescent="0.2">
      <c r="L5620" s="2"/>
      <c r="M5620" s="2"/>
    </row>
    <row r="5621" spans="12:13" x14ac:dyDescent="0.2">
      <c r="L5621" s="2"/>
      <c r="M5621" s="2"/>
    </row>
    <row r="5622" spans="12:13" x14ac:dyDescent="0.2">
      <c r="L5622" s="2"/>
      <c r="M5622" s="2"/>
    </row>
    <row r="5623" spans="12:13" x14ac:dyDescent="0.2">
      <c r="L5623" s="2"/>
      <c r="M5623" s="2"/>
    </row>
    <row r="5624" spans="12:13" x14ac:dyDescent="0.2">
      <c r="L5624" s="2"/>
      <c r="M5624" s="2"/>
    </row>
    <row r="5625" spans="12:13" x14ac:dyDescent="0.2">
      <c r="L5625" s="2"/>
      <c r="M5625" s="2"/>
    </row>
    <row r="5626" spans="12:13" x14ac:dyDescent="0.2">
      <c r="L5626" s="2"/>
      <c r="M5626" s="2"/>
    </row>
    <row r="5627" spans="12:13" x14ac:dyDescent="0.2">
      <c r="L5627" s="2"/>
      <c r="M5627" s="2"/>
    </row>
    <row r="5628" spans="12:13" x14ac:dyDescent="0.2">
      <c r="L5628" s="2"/>
      <c r="M5628" s="2"/>
    </row>
    <row r="5629" spans="12:13" x14ac:dyDescent="0.2">
      <c r="L5629" s="2"/>
      <c r="M5629" s="2"/>
    </row>
    <row r="5630" spans="12:13" x14ac:dyDescent="0.2">
      <c r="L5630" s="2"/>
      <c r="M5630" s="2"/>
    </row>
    <row r="5631" spans="12:13" x14ac:dyDescent="0.2">
      <c r="L5631" s="2"/>
      <c r="M5631" s="2"/>
    </row>
    <row r="5632" spans="12:13" x14ac:dyDescent="0.2">
      <c r="L5632" s="2"/>
      <c r="M5632" s="2"/>
    </row>
    <row r="5633" spans="12:13" x14ac:dyDescent="0.2">
      <c r="L5633" s="2"/>
      <c r="M5633" s="2"/>
    </row>
    <row r="5634" spans="12:13" x14ac:dyDescent="0.2">
      <c r="L5634" s="2"/>
      <c r="M5634" s="2"/>
    </row>
    <row r="5635" spans="12:13" x14ac:dyDescent="0.2">
      <c r="L5635" s="2"/>
      <c r="M5635" s="2"/>
    </row>
    <row r="5636" spans="12:13" x14ac:dyDescent="0.2">
      <c r="L5636" s="2"/>
      <c r="M5636" s="2"/>
    </row>
    <row r="5637" spans="12:13" x14ac:dyDescent="0.2">
      <c r="L5637" s="2"/>
      <c r="M5637" s="2"/>
    </row>
    <row r="5638" spans="12:13" x14ac:dyDescent="0.2">
      <c r="L5638" s="2"/>
      <c r="M5638" s="2"/>
    </row>
    <row r="5639" spans="12:13" x14ac:dyDescent="0.2">
      <c r="L5639" s="2"/>
      <c r="M5639" s="2"/>
    </row>
    <row r="5640" spans="12:13" x14ac:dyDescent="0.2">
      <c r="L5640" s="2"/>
      <c r="M5640" s="2"/>
    </row>
    <row r="5641" spans="12:13" x14ac:dyDescent="0.2">
      <c r="L5641" s="2"/>
      <c r="M5641" s="2"/>
    </row>
    <row r="5642" spans="12:13" x14ac:dyDescent="0.2">
      <c r="L5642" s="2"/>
      <c r="M5642" s="2"/>
    </row>
    <row r="5643" spans="12:13" x14ac:dyDescent="0.2">
      <c r="L5643" s="2"/>
      <c r="M5643" s="2"/>
    </row>
    <row r="5644" spans="12:13" x14ac:dyDescent="0.2">
      <c r="L5644" s="2"/>
      <c r="M5644" s="2"/>
    </row>
    <row r="5645" spans="12:13" x14ac:dyDescent="0.2">
      <c r="L5645" s="2"/>
      <c r="M5645" s="2"/>
    </row>
    <row r="5646" spans="12:13" x14ac:dyDescent="0.2">
      <c r="L5646" s="2"/>
      <c r="M5646" s="2"/>
    </row>
    <row r="5647" spans="12:13" x14ac:dyDescent="0.2">
      <c r="L5647" s="2"/>
      <c r="M5647" s="2"/>
    </row>
    <row r="5648" spans="12:13" x14ac:dyDescent="0.2">
      <c r="L5648" s="2"/>
      <c r="M5648" s="2"/>
    </row>
    <row r="5649" spans="12:13" x14ac:dyDescent="0.2">
      <c r="L5649" s="2"/>
      <c r="M5649" s="2"/>
    </row>
    <row r="5650" spans="12:13" x14ac:dyDescent="0.2">
      <c r="L5650" s="2"/>
      <c r="M5650" s="2"/>
    </row>
    <row r="5651" spans="12:13" x14ac:dyDescent="0.2">
      <c r="L5651" s="2"/>
      <c r="M5651" s="2"/>
    </row>
    <row r="5652" spans="12:13" x14ac:dyDescent="0.2">
      <c r="L5652" s="2"/>
      <c r="M5652" s="2"/>
    </row>
    <row r="5653" spans="12:13" x14ac:dyDescent="0.2">
      <c r="L5653" s="2"/>
      <c r="M5653" s="2"/>
    </row>
    <row r="5654" spans="12:13" x14ac:dyDescent="0.2">
      <c r="L5654" s="2"/>
      <c r="M5654" s="2"/>
    </row>
    <row r="5655" spans="12:13" x14ac:dyDescent="0.2">
      <c r="L5655" s="2"/>
      <c r="M5655" s="2"/>
    </row>
    <row r="5656" spans="12:13" x14ac:dyDescent="0.2">
      <c r="L5656" s="2"/>
      <c r="M5656" s="2"/>
    </row>
    <row r="5657" spans="12:13" x14ac:dyDescent="0.2">
      <c r="L5657" s="2"/>
      <c r="M5657" s="2"/>
    </row>
    <row r="5658" spans="12:13" x14ac:dyDescent="0.2">
      <c r="L5658" s="2"/>
      <c r="M5658" s="2"/>
    </row>
    <row r="5659" spans="12:13" x14ac:dyDescent="0.2">
      <c r="L5659" s="2"/>
      <c r="M5659" s="2"/>
    </row>
    <row r="5660" spans="12:13" x14ac:dyDescent="0.2">
      <c r="L5660" s="2"/>
      <c r="M5660" s="2"/>
    </row>
    <row r="5661" spans="12:13" x14ac:dyDescent="0.2">
      <c r="L5661" s="2"/>
      <c r="M5661" s="2"/>
    </row>
    <row r="5662" spans="12:13" x14ac:dyDescent="0.2">
      <c r="L5662" s="2"/>
      <c r="M5662" s="2"/>
    </row>
    <row r="5663" spans="12:13" x14ac:dyDescent="0.2">
      <c r="L5663" s="2"/>
      <c r="M5663" s="2"/>
    </row>
    <row r="5664" spans="12:13" x14ac:dyDescent="0.2">
      <c r="L5664" s="2"/>
      <c r="M5664" s="2"/>
    </row>
    <row r="5665" spans="12:13" x14ac:dyDescent="0.2">
      <c r="L5665" s="2"/>
      <c r="M5665" s="2"/>
    </row>
    <row r="5666" spans="12:13" x14ac:dyDescent="0.2">
      <c r="L5666" s="2"/>
      <c r="M5666" s="2"/>
    </row>
    <row r="5667" spans="12:13" x14ac:dyDescent="0.2">
      <c r="L5667" s="2"/>
      <c r="M5667" s="2"/>
    </row>
    <row r="5668" spans="12:13" x14ac:dyDescent="0.2">
      <c r="L5668" s="2"/>
      <c r="M5668" s="2"/>
    </row>
    <row r="5669" spans="12:13" x14ac:dyDescent="0.2">
      <c r="L5669" s="2"/>
      <c r="M5669" s="2"/>
    </row>
    <row r="5670" spans="12:13" x14ac:dyDescent="0.2">
      <c r="L5670" s="2"/>
      <c r="M5670" s="2"/>
    </row>
    <row r="5671" spans="12:13" x14ac:dyDescent="0.2">
      <c r="L5671" s="2"/>
      <c r="M5671" s="2"/>
    </row>
    <row r="5672" spans="12:13" x14ac:dyDescent="0.2">
      <c r="L5672" s="2"/>
      <c r="M5672" s="2"/>
    </row>
    <row r="5673" spans="12:13" x14ac:dyDescent="0.2">
      <c r="L5673" s="2"/>
      <c r="M5673" s="2"/>
    </row>
    <row r="5674" spans="12:13" x14ac:dyDescent="0.2">
      <c r="L5674" s="2"/>
      <c r="M5674" s="2"/>
    </row>
    <row r="5675" spans="12:13" x14ac:dyDescent="0.2">
      <c r="L5675" s="2"/>
      <c r="M5675" s="2"/>
    </row>
    <row r="5676" spans="12:13" x14ac:dyDescent="0.2">
      <c r="L5676" s="2"/>
      <c r="M5676" s="2"/>
    </row>
    <row r="5677" spans="12:13" x14ac:dyDescent="0.2">
      <c r="L5677" s="2"/>
      <c r="M5677" s="2"/>
    </row>
    <row r="5678" spans="12:13" x14ac:dyDescent="0.2">
      <c r="L5678" s="2"/>
      <c r="M5678" s="2"/>
    </row>
    <row r="5679" spans="12:13" x14ac:dyDescent="0.2">
      <c r="L5679" s="2"/>
      <c r="M5679" s="2"/>
    </row>
    <row r="5680" spans="12:13" x14ac:dyDescent="0.2">
      <c r="L5680" s="2"/>
      <c r="M5680" s="2"/>
    </row>
    <row r="5681" spans="12:13" x14ac:dyDescent="0.2">
      <c r="L5681" s="2"/>
      <c r="M5681" s="2"/>
    </row>
    <row r="5682" spans="12:13" x14ac:dyDescent="0.2">
      <c r="L5682" s="2"/>
      <c r="M5682" s="2"/>
    </row>
    <row r="5683" spans="12:13" x14ac:dyDescent="0.2">
      <c r="L5683" s="2"/>
      <c r="M5683" s="2"/>
    </row>
    <row r="5684" spans="12:13" x14ac:dyDescent="0.2">
      <c r="L5684" s="2"/>
      <c r="M5684" s="2"/>
    </row>
    <row r="5685" spans="12:13" x14ac:dyDescent="0.2">
      <c r="L5685" s="2"/>
      <c r="M5685" s="2"/>
    </row>
    <row r="5686" spans="12:13" x14ac:dyDescent="0.2">
      <c r="L5686" s="2"/>
      <c r="M5686" s="2"/>
    </row>
    <row r="5687" spans="12:13" x14ac:dyDescent="0.2">
      <c r="L5687" s="2"/>
      <c r="M5687" s="2"/>
    </row>
    <row r="5688" spans="12:13" x14ac:dyDescent="0.2">
      <c r="L5688" s="2"/>
      <c r="M5688" s="2"/>
    </row>
    <row r="5689" spans="12:13" x14ac:dyDescent="0.2">
      <c r="L5689" s="2"/>
      <c r="M5689" s="2"/>
    </row>
    <row r="5690" spans="12:13" x14ac:dyDescent="0.2">
      <c r="L5690" s="2"/>
      <c r="M5690" s="2"/>
    </row>
    <row r="5691" spans="12:13" x14ac:dyDescent="0.2">
      <c r="L5691" s="2"/>
      <c r="M5691" s="2"/>
    </row>
    <row r="5692" spans="12:13" x14ac:dyDescent="0.2">
      <c r="L5692" s="2"/>
      <c r="M5692" s="2"/>
    </row>
    <row r="5693" spans="12:13" x14ac:dyDescent="0.2">
      <c r="L5693" s="2"/>
      <c r="M5693" s="2"/>
    </row>
    <row r="5694" spans="12:13" x14ac:dyDescent="0.2">
      <c r="L5694" s="2"/>
      <c r="M5694" s="2"/>
    </row>
    <row r="5695" spans="12:13" x14ac:dyDescent="0.2">
      <c r="L5695" s="2"/>
      <c r="M5695" s="2"/>
    </row>
    <row r="5696" spans="12:13" x14ac:dyDescent="0.2">
      <c r="L5696" s="2"/>
      <c r="M5696" s="2"/>
    </row>
    <row r="5697" spans="12:13" x14ac:dyDescent="0.2">
      <c r="L5697" s="2"/>
      <c r="M5697" s="2"/>
    </row>
    <row r="5698" spans="12:13" x14ac:dyDescent="0.2">
      <c r="L5698" s="2"/>
      <c r="M5698" s="2"/>
    </row>
    <row r="5699" spans="12:13" x14ac:dyDescent="0.2">
      <c r="L5699" s="2"/>
      <c r="M5699" s="2"/>
    </row>
    <row r="5700" spans="12:13" x14ac:dyDescent="0.2">
      <c r="L5700" s="2"/>
      <c r="M5700" s="2"/>
    </row>
    <row r="5701" spans="12:13" x14ac:dyDescent="0.2">
      <c r="L5701" s="2"/>
      <c r="M5701" s="2"/>
    </row>
    <row r="5702" spans="12:13" x14ac:dyDescent="0.2">
      <c r="L5702" s="2"/>
      <c r="M5702" s="2"/>
    </row>
    <row r="5703" spans="12:13" x14ac:dyDescent="0.2">
      <c r="L5703" s="2"/>
      <c r="M5703" s="2"/>
    </row>
    <row r="5704" spans="12:13" x14ac:dyDescent="0.2">
      <c r="L5704" s="2"/>
      <c r="M5704" s="2"/>
    </row>
    <row r="5705" spans="12:13" x14ac:dyDescent="0.2">
      <c r="L5705" s="2"/>
      <c r="M5705" s="2"/>
    </row>
    <row r="5706" spans="12:13" x14ac:dyDescent="0.2">
      <c r="L5706" s="2"/>
      <c r="M5706" s="2"/>
    </row>
    <row r="5707" spans="12:13" x14ac:dyDescent="0.2">
      <c r="L5707" s="2"/>
      <c r="M5707" s="2"/>
    </row>
    <row r="5708" spans="12:13" x14ac:dyDescent="0.2">
      <c r="L5708" s="2"/>
      <c r="M5708" s="2"/>
    </row>
    <row r="5709" spans="12:13" x14ac:dyDescent="0.2">
      <c r="L5709" s="2"/>
      <c r="M5709" s="2"/>
    </row>
    <row r="5710" spans="12:13" x14ac:dyDescent="0.2">
      <c r="L5710" s="2"/>
      <c r="M5710" s="2"/>
    </row>
    <row r="5711" spans="12:13" x14ac:dyDescent="0.2">
      <c r="L5711" s="2"/>
      <c r="M5711" s="2"/>
    </row>
    <row r="5712" spans="12:13" x14ac:dyDescent="0.2">
      <c r="L5712" s="2"/>
      <c r="M5712" s="2"/>
    </row>
    <row r="5713" spans="12:13" x14ac:dyDescent="0.2">
      <c r="L5713" s="2"/>
      <c r="M5713" s="2"/>
    </row>
    <row r="5714" spans="12:13" x14ac:dyDescent="0.2">
      <c r="L5714" s="2"/>
      <c r="M5714" s="2"/>
    </row>
    <row r="5715" spans="12:13" x14ac:dyDescent="0.2">
      <c r="L5715" s="2"/>
      <c r="M5715" s="2"/>
    </row>
    <row r="5716" spans="12:13" x14ac:dyDescent="0.2">
      <c r="L5716" s="2"/>
      <c r="M5716" s="2"/>
    </row>
    <row r="5717" spans="12:13" x14ac:dyDescent="0.2">
      <c r="L5717" s="2"/>
      <c r="M5717" s="2"/>
    </row>
    <row r="5718" spans="12:13" x14ac:dyDescent="0.2">
      <c r="L5718" s="2"/>
      <c r="M5718" s="2"/>
    </row>
    <row r="5719" spans="12:13" x14ac:dyDescent="0.2">
      <c r="L5719" s="2"/>
      <c r="M5719" s="2"/>
    </row>
    <row r="5720" spans="12:13" x14ac:dyDescent="0.2">
      <c r="L5720" s="2"/>
      <c r="M5720" s="2"/>
    </row>
    <row r="5721" spans="12:13" x14ac:dyDescent="0.2">
      <c r="L5721" s="2"/>
      <c r="M5721" s="2"/>
    </row>
    <row r="5722" spans="12:13" x14ac:dyDescent="0.2">
      <c r="L5722" s="2"/>
      <c r="M5722" s="2"/>
    </row>
    <row r="5723" spans="12:13" x14ac:dyDescent="0.2">
      <c r="L5723" s="2"/>
      <c r="M5723" s="2"/>
    </row>
    <row r="5724" spans="12:13" x14ac:dyDescent="0.2">
      <c r="L5724" s="2"/>
      <c r="M5724" s="2"/>
    </row>
    <row r="5725" spans="12:13" x14ac:dyDescent="0.2">
      <c r="L5725" s="2"/>
      <c r="M5725" s="2"/>
    </row>
    <row r="5726" spans="12:13" x14ac:dyDescent="0.2">
      <c r="L5726" s="2"/>
      <c r="M5726" s="2"/>
    </row>
    <row r="5727" spans="12:13" x14ac:dyDescent="0.2">
      <c r="L5727" s="2"/>
      <c r="M5727" s="2"/>
    </row>
    <row r="5728" spans="12:13" x14ac:dyDescent="0.2">
      <c r="L5728" s="2"/>
      <c r="M5728" s="2"/>
    </row>
    <row r="5729" spans="12:13" x14ac:dyDescent="0.2">
      <c r="L5729" s="2"/>
      <c r="M5729" s="2"/>
    </row>
    <row r="5730" spans="12:13" x14ac:dyDescent="0.2">
      <c r="L5730" s="2"/>
      <c r="M5730" s="2"/>
    </row>
    <row r="5731" spans="12:13" x14ac:dyDescent="0.2">
      <c r="L5731" s="2"/>
      <c r="M5731" s="2"/>
    </row>
    <row r="5732" spans="12:13" x14ac:dyDescent="0.2">
      <c r="L5732" s="2"/>
      <c r="M5732" s="2"/>
    </row>
    <row r="5733" spans="12:13" x14ac:dyDescent="0.2">
      <c r="L5733" s="2"/>
      <c r="M5733" s="2"/>
    </row>
    <row r="5734" spans="12:13" x14ac:dyDescent="0.2">
      <c r="L5734" s="2"/>
      <c r="M5734" s="2"/>
    </row>
    <row r="5735" spans="12:13" x14ac:dyDescent="0.2">
      <c r="L5735" s="2"/>
      <c r="M5735" s="2"/>
    </row>
    <row r="5736" spans="12:13" x14ac:dyDescent="0.2">
      <c r="L5736" s="2"/>
      <c r="M5736" s="2"/>
    </row>
    <row r="5737" spans="12:13" x14ac:dyDescent="0.2">
      <c r="L5737" s="2"/>
      <c r="M5737" s="2"/>
    </row>
    <row r="5738" spans="12:13" x14ac:dyDescent="0.2">
      <c r="L5738" s="2"/>
      <c r="M5738" s="2"/>
    </row>
    <row r="5739" spans="12:13" x14ac:dyDescent="0.2">
      <c r="L5739" s="2"/>
      <c r="M5739" s="2"/>
    </row>
    <row r="5740" spans="12:13" x14ac:dyDescent="0.2">
      <c r="L5740" s="2"/>
      <c r="M5740" s="2"/>
    </row>
    <row r="5741" spans="12:13" x14ac:dyDescent="0.2">
      <c r="L5741" s="2"/>
      <c r="M5741" s="2"/>
    </row>
    <row r="5742" spans="12:13" x14ac:dyDescent="0.2">
      <c r="L5742" s="2"/>
      <c r="M5742" s="2"/>
    </row>
    <row r="5743" spans="12:13" x14ac:dyDescent="0.2">
      <c r="L5743" s="2"/>
      <c r="M5743" s="2"/>
    </row>
    <row r="5744" spans="12:13" x14ac:dyDescent="0.2">
      <c r="L5744" s="2"/>
      <c r="M5744" s="2"/>
    </row>
    <row r="5745" spans="12:13" x14ac:dyDescent="0.2">
      <c r="L5745" s="2"/>
      <c r="M5745" s="2"/>
    </row>
    <row r="5746" spans="12:13" x14ac:dyDescent="0.2">
      <c r="L5746" s="2"/>
      <c r="M5746" s="2"/>
    </row>
    <row r="5747" spans="12:13" x14ac:dyDescent="0.2">
      <c r="L5747" s="2"/>
      <c r="M5747" s="2"/>
    </row>
    <row r="5748" spans="12:13" x14ac:dyDescent="0.2">
      <c r="L5748" s="2"/>
      <c r="M5748" s="2"/>
    </row>
    <row r="5749" spans="12:13" x14ac:dyDescent="0.2">
      <c r="L5749" s="2"/>
      <c r="M5749" s="2"/>
    </row>
    <row r="5750" spans="12:13" x14ac:dyDescent="0.2">
      <c r="L5750" s="2"/>
      <c r="M5750" s="2"/>
    </row>
    <row r="5751" spans="12:13" x14ac:dyDescent="0.2">
      <c r="L5751" s="2"/>
      <c r="M5751" s="2"/>
    </row>
    <row r="5752" spans="12:13" x14ac:dyDescent="0.2">
      <c r="L5752" s="2"/>
      <c r="M5752" s="2"/>
    </row>
    <row r="5753" spans="12:13" x14ac:dyDescent="0.2">
      <c r="L5753" s="2"/>
      <c r="M5753" s="2"/>
    </row>
    <row r="5754" spans="12:13" x14ac:dyDescent="0.2">
      <c r="L5754" s="2"/>
      <c r="M5754" s="2"/>
    </row>
    <row r="5755" spans="12:13" x14ac:dyDescent="0.2">
      <c r="L5755" s="2"/>
      <c r="M5755" s="2"/>
    </row>
    <row r="5756" spans="12:13" x14ac:dyDescent="0.2">
      <c r="L5756" s="2"/>
      <c r="M5756" s="2"/>
    </row>
    <row r="5757" spans="12:13" x14ac:dyDescent="0.2">
      <c r="L5757" s="2"/>
      <c r="M5757" s="2"/>
    </row>
    <row r="5758" spans="12:13" x14ac:dyDescent="0.2">
      <c r="L5758" s="2"/>
      <c r="M5758" s="2"/>
    </row>
    <row r="5759" spans="12:13" x14ac:dyDescent="0.2">
      <c r="L5759" s="2"/>
      <c r="M5759" s="2"/>
    </row>
    <row r="5760" spans="12:13" x14ac:dyDescent="0.2">
      <c r="L5760" s="2"/>
      <c r="M5760" s="2"/>
    </row>
    <row r="5761" spans="12:13" x14ac:dyDescent="0.2">
      <c r="L5761" s="2"/>
      <c r="M5761" s="2"/>
    </row>
    <row r="5762" spans="12:13" x14ac:dyDescent="0.2">
      <c r="L5762" s="2"/>
      <c r="M5762" s="2"/>
    </row>
    <row r="5763" spans="12:13" x14ac:dyDescent="0.2">
      <c r="L5763" s="2"/>
      <c r="M5763" s="2"/>
    </row>
    <row r="5764" spans="12:13" x14ac:dyDescent="0.2">
      <c r="L5764" s="2"/>
      <c r="M5764" s="2"/>
    </row>
    <row r="5765" spans="12:13" x14ac:dyDescent="0.2">
      <c r="L5765" s="2"/>
      <c r="M5765" s="2"/>
    </row>
    <row r="5766" spans="12:13" x14ac:dyDescent="0.2">
      <c r="L5766" s="2"/>
      <c r="M5766" s="2"/>
    </row>
    <row r="5767" spans="12:13" x14ac:dyDescent="0.2">
      <c r="L5767" s="2"/>
      <c r="M5767" s="2"/>
    </row>
    <row r="5768" spans="12:13" x14ac:dyDescent="0.2">
      <c r="L5768" s="2"/>
      <c r="M5768" s="2"/>
    </row>
    <row r="5769" spans="12:13" x14ac:dyDescent="0.2">
      <c r="L5769" s="2"/>
      <c r="M5769" s="2"/>
    </row>
    <row r="5770" spans="12:13" x14ac:dyDescent="0.2">
      <c r="L5770" s="2"/>
      <c r="M5770" s="2"/>
    </row>
    <row r="5771" spans="12:13" x14ac:dyDescent="0.2">
      <c r="L5771" s="2"/>
      <c r="M5771" s="2"/>
    </row>
    <row r="5772" spans="12:13" x14ac:dyDescent="0.2">
      <c r="L5772" s="2"/>
      <c r="M5772" s="2"/>
    </row>
    <row r="5773" spans="12:13" x14ac:dyDescent="0.2">
      <c r="L5773" s="2"/>
      <c r="M5773" s="2"/>
    </row>
    <row r="5774" spans="12:13" x14ac:dyDescent="0.2">
      <c r="L5774" s="2"/>
      <c r="M5774" s="2"/>
    </row>
    <row r="5775" spans="12:13" x14ac:dyDescent="0.2">
      <c r="L5775" s="2"/>
      <c r="M5775" s="2"/>
    </row>
    <row r="5776" spans="12:13" x14ac:dyDescent="0.2">
      <c r="L5776" s="2"/>
      <c r="M5776" s="2"/>
    </row>
    <row r="5777" spans="12:13" x14ac:dyDescent="0.2">
      <c r="L5777" s="2"/>
      <c r="M5777" s="2"/>
    </row>
    <row r="5778" spans="12:13" x14ac:dyDescent="0.2">
      <c r="L5778" s="2"/>
      <c r="M5778" s="2"/>
    </row>
    <row r="5779" spans="12:13" x14ac:dyDescent="0.2">
      <c r="L5779" s="2"/>
      <c r="M5779" s="2"/>
    </row>
    <row r="5780" spans="12:13" x14ac:dyDescent="0.2">
      <c r="L5780" s="2"/>
      <c r="M5780" s="2"/>
    </row>
    <row r="5781" spans="12:13" x14ac:dyDescent="0.2">
      <c r="L5781" s="2"/>
      <c r="M5781" s="2"/>
    </row>
    <row r="5782" spans="12:13" x14ac:dyDescent="0.2">
      <c r="L5782" s="2"/>
      <c r="M5782" s="2"/>
    </row>
    <row r="5783" spans="12:13" x14ac:dyDescent="0.2">
      <c r="L5783" s="2"/>
      <c r="M5783" s="2"/>
    </row>
    <row r="5784" spans="12:13" x14ac:dyDescent="0.2">
      <c r="L5784" s="2"/>
      <c r="M5784" s="2"/>
    </row>
    <row r="5785" spans="12:13" x14ac:dyDescent="0.2">
      <c r="L5785" s="2"/>
      <c r="M5785" s="2"/>
    </row>
    <row r="5786" spans="12:13" x14ac:dyDescent="0.2">
      <c r="L5786" s="2"/>
      <c r="M5786" s="2"/>
    </row>
    <row r="5787" spans="12:13" x14ac:dyDescent="0.2">
      <c r="L5787" s="2"/>
      <c r="M5787" s="2"/>
    </row>
    <row r="5788" spans="12:13" x14ac:dyDescent="0.2">
      <c r="L5788" s="2"/>
      <c r="M5788" s="2"/>
    </row>
    <row r="5789" spans="12:13" x14ac:dyDescent="0.2">
      <c r="L5789" s="2"/>
      <c r="M5789" s="2"/>
    </row>
    <row r="5790" spans="12:13" x14ac:dyDescent="0.2">
      <c r="L5790" s="2"/>
      <c r="M5790" s="2"/>
    </row>
    <row r="5791" spans="12:13" x14ac:dyDescent="0.2">
      <c r="L5791" s="2"/>
      <c r="M5791" s="2"/>
    </row>
    <row r="5792" spans="12:13" x14ac:dyDescent="0.2">
      <c r="L5792" s="2"/>
      <c r="M5792" s="2"/>
    </row>
    <row r="5793" spans="12:13" x14ac:dyDescent="0.2">
      <c r="L5793" s="2"/>
      <c r="M5793" s="2"/>
    </row>
    <row r="5794" spans="12:13" x14ac:dyDescent="0.2">
      <c r="L5794" s="2"/>
      <c r="M5794" s="2"/>
    </row>
    <row r="5795" spans="12:13" x14ac:dyDescent="0.2">
      <c r="L5795" s="2"/>
      <c r="M5795" s="2"/>
    </row>
    <row r="5796" spans="12:13" x14ac:dyDescent="0.2">
      <c r="L5796" s="2"/>
      <c r="M5796" s="2"/>
    </row>
    <row r="5797" spans="12:13" x14ac:dyDescent="0.2">
      <c r="L5797" s="2"/>
      <c r="M5797" s="2"/>
    </row>
    <row r="5798" spans="12:13" x14ac:dyDescent="0.2">
      <c r="L5798" s="2"/>
      <c r="M5798" s="2"/>
    </row>
    <row r="5799" spans="12:13" x14ac:dyDescent="0.2">
      <c r="L5799" s="2"/>
      <c r="M5799" s="2"/>
    </row>
    <row r="5800" spans="12:13" x14ac:dyDescent="0.2">
      <c r="L5800" s="2"/>
      <c r="M5800" s="2"/>
    </row>
    <row r="5801" spans="12:13" x14ac:dyDescent="0.2">
      <c r="L5801" s="2"/>
      <c r="M5801" s="2"/>
    </row>
    <row r="5802" spans="12:13" x14ac:dyDescent="0.2">
      <c r="L5802" s="2"/>
      <c r="M5802" s="2"/>
    </row>
    <row r="5803" spans="12:13" x14ac:dyDescent="0.2">
      <c r="L5803" s="2"/>
      <c r="M5803" s="2"/>
    </row>
    <row r="5804" spans="12:13" x14ac:dyDescent="0.2">
      <c r="L5804" s="2"/>
      <c r="M5804" s="2"/>
    </row>
    <row r="5805" spans="12:13" x14ac:dyDescent="0.2">
      <c r="L5805" s="2"/>
      <c r="M5805" s="2"/>
    </row>
    <row r="5806" spans="12:13" x14ac:dyDescent="0.2">
      <c r="L5806" s="2"/>
      <c r="M5806" s="2"/>
    </row>
    <row r="5807" spans="12:13" x14ac:dyDescent="0.2">
      <c r="L5807" s="2"/>
      <c r="M5807" s="2"/>
    </row>
    <row r="5808" spans="12:13" x14ac:dyDescent="0.2">
      <c r="L5808" s="2"/>
      <c r="M5808" s="2"/>
    </row>
    <row r="5809" spans="12:13" x14ac:dyDescent="0.2">
      <c r="L5809" s="2"/>
      <c r="M5809" s="2"/>
    </row>
    <row r="5810" spans="12:13" x14ac:dyDescent="0.2">
      <c r="L5810" s="2"/>
      <c r="M5810" s="2"/>
    </row>
    <row r="5811" spans="12:13" x14ac:dyDescent="0.2">
      <c r="L5811" s="2"/>
      <c r="M5811" s="2"/>
    </row>
    <row r="5812" spans="12:13" x14ac:dyDescent="0.2">
      <c r="L5812" s="2"/>
      <c r="M5812" s="2"/>
    </row>
    <row r="5813" spans="12:13" x14ac:dyDescent="0.2">
      <c r="L5813" s="2"/>
      <c r="M5813" s="2"/>
    </row>
    <row r="5814" spans="12:13" x14ac:dyDescent="0.2">
      <c r="L5814" s="2"/>
      <c r="M5814" s="2"/>
    </row>
    <row r="5815" spans="12:13" x14ac:dyDescent="0.2">
      <c r="L5815" s="2"/>
      <c r="M5815" s="2"/>
    </row>
    <row r="5816" spans="12:13" x14ac:dyDescent="0.2">
      <c r="L5816" s="2"/>
      <c r="M5816" s="2"/>
    </row>
    <row r="5817" spans="12:13" x14ac:dyDescent="0.2">
      <c r="L5817" s="2"/>
      <c r="M5817" s="2"/>
    </row>
    <row r="5818" spans="12:13" x14ac:dyDescent="0.2">
      <c r="L5818" s="2"/>
      <c r="M5818" s="2"/>
    </row>
    <row r="5819" spans="12:13" x14ac:dyDescent="0.2">
      <c r="L5819" s="2"/>
      <c r="M5819" s="2"/>
    </row>
    <row r="5820" spans="12:13" x14ac:dyDescent="0.2">
      <c r="L5820" s="2"/>
      <c r="M5820" s="2"/>
    </row>
    <row r="5821" spans="12:13" x14ac:dyDescent="0.2">
      <c r="L5821" s="2"/>
      <c r="M5821" s="2"/>
    </row>
    <row r="5822" spans="12:13" x14ac:dyDescent="0.2">
      <c r="L5822" s="2"/>
      <c r="M5822" s="2"/>
    </row>
    <row r="5823" spans="12:13" x14ac:dyDescent="0.2">
      <c r="L5823" s="2"/>
      <c r="M5823" s="2"/>
    </row>
    <row r="5824" spans="12:13" x14ac:dyDescent="0.2">
      <c r="L5824" s="2"/>
      <c r="M5824" s="2"/>
    </row>
    <row r="5825" spans="12:13" x14ac:dyDescent="0.2">
      <c r="L5825" s="2"/>
      <c r="M5825" s="2"/>
    </row>
    <row r="5826" spans="12:13" x14ac:dyDescent="0.2">
      <c r="L5826" s="2"/>
      <c r="M5826" s="2"/>
    </row>
    <row r="5827" spans="12:13" x14ac:dyDescent="0.2">
      <c r="L5827" s="2"/>
      <c r="M5827" s="2"/>
    </row>
    <row r="5828" spans="12:13" x14ac:dyDescent="0.2">
      <c r="L5828" s="2"/>
      <c r="M5828" s="2"/>
    </row>
    <row r="5829" spans="12:13" x14ac:dyDescent="0.2">
      <c r="L5829" s="2"/>
      <c r="M5829" s="2"/>
    </row>
    <row r="5830" spans="12:13" x14ac:dyDescent="0.2">
      <c r="L5830" s="2"/>
      <c r="M5830" s="2"/>
    </row>
    <row r="5831" spans="12:13" x14ac:dyDescent="0.2">
      <c r="L5831" s="2"/>
      <c r="M5831" s="2"/>
    </row>
    <row r="5832" spans="12:13" x14ac:dyDescent="0.2">
      <c r="L5832" s="2"/>
      <c r="M5832" s="2"/>
    </row>
    <row r="5833" spans="12:13" x14ac:dyDescent="0.2">
      <c r="L5833" s="2"/>
      <c r="M5833" s="2"/>
    </row>
    <row r="5834" spans="12:13" x14ac:dyDescent="0.2">
      <c r="L5834" s="2"/>
      <c r="M5834" s="2"/>
    </row>
    <row r="5835" spans="12:13" x14ac:dyDescent="0.2">
      <c r="L5835" s="2"/>
      <c r="M5835" s="2"/>
    </row>
    <row r="5836" spans="12:13" x14ac:dyDescent="0.2">
      <c r="L5836" s="2"/>
      <c r="M5836" s="2"/>
    </row>
    <row r="5837" spans="12:13" x14ac:dyDescent="0.2">
      <c r="L5837" s="2"/>
      <c r="M5837" s="2"/>
    </row>
    <row r="5838" spans="12:13" x14ac:dyDescent="0.2">
      <c r="L5838" s="2"/>
      <c r="M5838" s="2"/>
    </row>
    <row r="5839" spans="12:13" x14ac:dyDescent="0.2">
      <c r="L5839" s="2"/>
      <c r="M5839" s="2"/>
    </row>
    <row r="5840" spans="12:13" x14ac:dyDescent="0.2">
      <c r="L5840" s="2"/>
      <c r="M5840" s="2"/>
    </row>
    <row r="5841" spans="12:13" x14ac:dyDescent="0.2">
      <c r="L5841" s="2"/>
      <c r="M5841" s="2"/>
    </row>
    <row r="5842" spans="12:13" x14ac:dyDescent="0.2">
      <c r="L5842" s="2"/>
      <c r="M5842" s="2"/>
    </row>
    <row r="5843" spans="12:13" x14ac:dyDescent="0.2">
      <c r="L5843" s="2"/>
      <c r="M5843" s="2"/>
    </row>
    <row r="5844" spans="12:13" x14ac:dyDescent="0.2">
      <c r="L5844" s="2"/>
      <c r="M5844" s="2"/>
    </row>
    <row r="5845" spans="12:13" x14ac:dyDescent="0.2">
      <c r="L5845" s="2"/>
      <c r="M5845" s="2"/>
    </row>
    <row r="5846" spans="12:13" x14ac:dyDescent="0.2">
      <c r="L5846" s="2"/>
      <c r="M5846" s="2"/>
    </row>
    <row r="5847" spans="12:13" x14ac:dyDescent="0.2">
      <c r="L5847" s="2"/>
      <c r="M5847" s="2"/>
    </row>
    <row r="5848" spans="12:13" x14ac:dyDescent="0.2">
      <c r="L5848" s="2"/>
      <c r="M5848" s="2"/>
    </row>
    <row r="5849" spans="12:13" x14ac:dyDescent="0.2">
      <c r="L5849" s="2"/>
      <c r="M5849" s="2"/>
    </row>
    <row r="5850" spans="12:13" x14ac:dyDescent="0.2">
      <c r="L5850" s="2"/>
      <c r="M5850" s="2"/>
    </row>
    <row r="5851" spans="12:13" x14ac:dyDescent="0.2">
      <c r="L5851" s="2"/>
      <c r="M5851" s="2"/>
    </row>
    <row r="5852" spans="12:13" x14ac:dyDescent="0.2">
      <c r="L5852" s="2"/>
      <c r="M5852" s="2"/>
    </row>
    <row r="5853" spans="12:13" x14ac:dyDescent="0.2">
      <c r="L5853" s="2"/>
      <c r="M5853" s="2"/>
    </row>
    <row r="5854" spans="12:13" x14ac:dyDescent="0.2">
      <c r="L5854" s="2"/>
      <c r="M5854" s="2"/>
    </row>
    <row r="5855" spans="12:13" x14ac:dyDescent="0.2">
      <c r="L5855" s="2"/>
      <c r="M5855" s="2"/>
    </row>
    <row r="5856" spans="12:13" x14ac:dyDescent="0.2">
      <c r="L5856" s="2"/>
      <c r="M5856" s="2"/>
    </row>
    <row r="5857" spans="12:13" x14ac:dyDescent="0.2">
      <c r="L5857" s="2"/>
      <c r="M5857" s="2"/>
    </row>
    <row r="5858" spans="12:13" x14ac:dyDescent="0.2">
      <c r="L5858" s="2"/>
      <c r="M5858" s="2"/>
    </row>
    <row r="5859" spans="12:13" x14ac:dyDescent="0.2">
      <c r="L5859" s="2"/>
      <c r="M5859" s="2"/>
    </row>
    <row r="5860" spans="12:13" x14ac:dyDescent="0.2">
      <c r="L5860" s="2"/>
      <c r="M5860" s="2"/>
    </row>
    <row r="5861" spans="12:13" x14ac:dyDescent="0.2">
      <c r="L5861" s="2"/>
      <c r="M5861" s="2"/>
    </row>
    <row r="5862" spans="12:13" x14ac:dyDescent="0.2">
      <c r="L5862" s="2"/>
      <c r="M5862" s="2"/>
    </row>
    <row r="5863" spans="12:13" x14ac:dyDescent="0.2">
      <c r="L5863" s="2"/>
      <c r="M5863" s="2"/>
    </row>
    <row r="5864" spans="12:13" x14ac:dyDescent="0.2">
      <c r="L5864" s="2"/>
      <c r="M5864" s="2"/>
    </row>
    <row r="5865" spans="12:13" x14ac:dyDescent="0.2">
      <c r="L5865" s="2"/>
      <c r="M5865" s="2"/>
    </row>
    <row r="5866" spans="12:13" x14ac:dyDescent="0.2">
      <c r="L5866" s="2"/>
      <c r="M5866" s="2"/>
    </row>
    <row r="5867" spans="12:13" x14ac:dyDescent="0.2">
      <c r="L5867" s="2"/>
      <c r="M5867" s="2"/>
    </row>
    <row r="5868" spans="12:13" x14ac:dyDescent="0.2">
      <c r="L5868" s="2"/>
      <c r="M5868" s="2"/>
    </row>
    <row r="5869" spans="12:13" x14ac:dyDescent="0.2">
      <c r="L5869" s="2"/>
      <c r="M5869" s="2"/>
    </row>
    <row r="5870" spans="12:13" x14ac:dyDescent="0.2">
      <c r="L5870" s="2"/>
      <c r="M5870" s="2"/>
    </row>
    <row r="5871" spans="12:13" x14ac:dyDescent="0.2">
      <c r="L5871" s="2"/>
      <c r="M5871" s="2"/>
    </row>
    <row r="5872" spans="12:13" x14ac:dyDescent="0.2">
      <c r="L5872" s="2"/>
      <c r="M5872" s="2"/>
    </row>
    <row r="5873" spans="12:13" x14ac:dyDescent="0.2">
      <c r="L5873" s="2"/>
      <c r="M5873" s="2"/>
    </row>
    <row r="5874" spans="12:13" x14ac:dyDescent="0.2">
      <c r="L5874" s="2"/>
      <c r="M5874" s="2"/>
    </row>
    <row r="5875" spans="12:13" x14ac:dyDescent="0.2">
      <c r="L5875" s="2"/>
      <c r="M5875" s="2"/>
    </row>
    <row r="5876" spans="12:13" x14ac:dyDescent="0.2">
      <c r="L5876" s="2"/>
      <c r="M5876" s="2"/>
    </row>
    <row r="5877" spans="12:13" x14ac:dyDescent="0.2">
      <c r="L5877" s="2"/>
      <c r="M5877" s="2"/>
    </row>
    <row r="5878" spans="12:13" x14ac:dyDescent="0.2">
      <c r="L5878" s="2"/>
      <c r="M5878" s="2"/>
    </row>
    <row r="5879" spans="12:13" x14ac:dyDescent="0.2">
      <c r="L5879" s="2"/>
      <c r="M5879" s="2"/>
    </row>
    <row r="5880" spans="12:13" x14ac:dyDescent="0.2">
      <c r="L5880" s="2"/>
      <c r="M5880" s="2"/>
    </row>
    <row r="5881" spans="12:13" x14ac:dyDescent="0.2">
      <c r="L5881" s="2"/>
      <c r="M5881" s="2"/>
    </row>
    <row r="5882" spans="12:13" x14ac:dyDescent="0.2">
      <c r="L5882" s="2"/>
      <c r="M5882" s="2"/>
    </row>
    <row r="5883" spans="12:13" x14ac:dyDescent="0.2">
      <c r="L5883" s="2"/>
      <c r="M5883" s="2"/>
    </row>
    <row r="5884" spans="12:13" x14ac:dyDescent="0.2">
      <c r="L5884" s="2"/>
      <c r="M5884" s="2"/>
    </row>
    <row r="5885" spans="12:13" x14ac:dyDescent="0.2">
      <c r="L5885" s="2"/>
      <c r="M5885" s="2"/>
    </row>
    <row r="5886" spans="12:13" x14ac:dyDescent="0.2">
      <c r="L5886" s="2"/>
      <c r="M5886" s="2"/>
    </row>
    <row r="5887" spans="12:13" x14ac:dyDescent="0.2">
      <c r="L5887" s="2"/>
      <c r="M5887" s="2"/>
    </row>
    <row r="5888" spans="12:13" x14ac:dyDescent="0.2">
      <c r="L5888" s="2"/>
      <c r="M5888" s="2"/>
    </row>
    <row r="5889" spans="12:13" x14ac:dyDescent="0.2">
      <c r="L5889" s="2"/>
      <c r="M5889" s="2"/>
    </row>
    <row r="5890" spans="12:13" x14ac:dyDescent="0.2">
      <c r="L5890" s="2"/>
      <c r="M5890" s="2"/>
    </row>
    <row r="5891" spans="12:13" x14ac:dyDescent="0.2">
      <c r="L5891" s="2"/>
      <c r="M5891" s="2"/>
    </row>
    <row r="5892" spans="12:13" x14ac:dyDescent="0.2">
      <c r="L5892" s="2"/>
      <c r="M5892" s="2"/>
    </row>
    <row r="5893" spans="12:13" x14ac:dyDescent="0.2">
      <c r="L5893" s="2"/>
      <c r="M5893" s="2"/>
    </row>
    <row r="5894" spans="12:13" x14ac:dyDescent="0.2">
      <c r="L5894" s="2"/>
      <c r="M5894" s="2"/>
    </row>
    <row r="5895" spans="12:13" x14ac:dyDescent="0.2">
      <c r="L5895" s="2"/>
      <c r="M5895" s="2"/>
    </row>
    <row r="5896" spans="12:13" x14ac:dyDescent="0.2">
      <c r="L5896" s="2"/>
      <c r="M5896" s="2"/>
    </row>
    <row r="5897" spans="12:13" x14ac:dyDescent="0.2">
      <c r="L5897" s="2"/>
      <c r="M5897" s="2"/>
    </row>
    <row r="5898" spans="12:13" x14ac:dyDescent="0.2">
      <c r="L5898" s="2"/>
      <c r="M5898" s="2"/>
    </row>
    <row r="5899" spans="12:13" x14ac:dyDescent="0.2">
      <c r="L5899" s="2"/>
      <c r="M5899" s="2"/>
    </row>
    <row r="5900" spans="12:13" x14ac:dyDescent="0.2">
      <c r="L5900" s="2"/>
      <c r="M5900" s="2"/>
    </row>
    <row r="5901" spans="12:13" x14ac:dyDescent="0.2">
      <c r="L5901" s="2"/>
      <c r="M5901" s="2"/>
    </row>
    <row r="5902" spans="12:13" x14ac:dyDescent="0.2">
      <c r="L5902" s="2"/>
      <c r="M5902" s="2"/>
    </row>
    <row r="5903" spans="12:13" x14ac:dyDescent="0.2">
      <c r="L5903" s="2"/>
      <c r="M5903" s="2"/>
    </row>
    <row r="5904" spans="12:13" x14ac:dyDescent="0.2">
      <c r="L5904" s="2"/>
      <c r="M5904" s="2"/>
    </row>
    <row r="5905" spans="12:13" x14ac:dyDescent="0.2">
      <c r="L5905" s="2"/>
      <c r="M5905" s="2"/>
    </row>
    <row r="5906" spans="12:13" x14ac:dyDescent="0.2">
      <c r="L5906" s="2"/>
      <c r="M5906" s="2"/>
    </row>
    <row r="5907" spans="12:13" x14ac:dyDescent="0.2">
      <c r="L5907" s="2"/>
      <c r="M5907" s="2"/>
    </row>
    <row r="5908" spans="12:13" x14ac:dyDescent="0.2">
      <c r="L5908" s="2"/>
      <c r="M5908" s="2"/>
    </row>
    <row r="5909" spans="12:13" x14ac:dyDescent="0.2">
      <c r="L5909" s="2"/>
      <c r="M5909" s="2"/>
    </row>
    <row r="5910" spans="12:13" x14ac:dyDescent="0.2">
      <c r="L5910" s="2"/>
      <c r="M5910" s="2"/>
    </row>
    <row r="5911" spans="12:13" x14ac:dyDescent="0.2">
      <c r="L5911" s="2"/>
      <c r="M5911" s="2"/>
    </row>
    <row r="5912" spans="12:13" x14ac:dyDescent="0.2">
      <c r="L5912" s="2"/>
      <c r="M5912" s="2"/>
    </row>
    <row r="5913" spans="12:13" x14ac:dyDescent="0.2">
      <c r="L5913" s="2"/>
      <c r="M5913" s="2"/>
    </row>
    <row r="5914" spans="12:13" x14ac:dyDescent="0.2">
      <c r="L5914" s="2"/>
      <c r="M5914" s="2"/>
    </row>
    <row r="5915" spans="12:13" x14ac:dyDescent="0.2">
      <c r="L5915" s="2"/>
      <c r="M5915" s="2"/>
    </row>
    <row r="5916" spans="12:13" x14ac:dyDescent="0.2">
      <c r="L5916" s="2"/>
      <c r="M5916" s="2"/>
    </row>
    <row r="5917" spans="12:13" x14ac:dyDescent="0.2">
      <c r="L5917" s="2"/>
      <c r="M5917" s="2"/>
    </row>
    <row r="5918" spans="12:13" x14ac:dyDescent="0.2">
      <c r="L5918" s="2"/>
      <c r="M5918" s="2"/>
    </row>
    <row r="5919" spans="12:13" x14ac:dyDescent="0.2">
      <c r="L5919" s="2"/>
      <c r="M5919" s="2"/>
    </row>
    <row r="5920" spans="12:13" x14ac:dyDescent="0.2">
      <c r="L5920" s="2"/>
      <c r="M5920" s="2"/>
    </row>
    <row r="5921" spans="12:13" x14ac:dyDescent="0.2">
      <c r="L5921" s="2"/>
      <c r="M5921" s="2"/>
    </row>
    <row r="5922" spans="12:13" x14ac:dyDescent="0.2">
      <c r="L5922" s="2"/>
      <c r="M5922" s="2"/>
    </row>
    <row r="5923" spans="12:13" x14ac:dyDescent="0.2">
      <c r="L5923" s="2"/>
      <c r="M5923" s="2"/>
    </row>
    <row r="5924" spans="12:13" x14ac:dyDescent="0.2">
      <c r="L5924" s="2"/>
      <c r="M5924" s="2"/>
    </row>
    <row r="5925" spans="12:13" x14ac:dyDescent="0.2">
      <c r="L5925" s="2"/>
      <c r="M5925" s="2"/>
    </row>
    <row r="5926" spans="12:13" x14ac:dyDescent="0.2">
      <c r="L5926" s="2"/>
      <c r="M5926" s="2"/>
    </row>
    <row r="5927" spans="12:13" x14ac:dyDescent="0.2">
      <c r="L5927" s="2"/>
      <c r="M5927" s="2"/>
    </row>
    <row r="5928" spans="12:13" x14ac:dyDescent="0.2">
      <c r="L5928" s="2"/>
      <c r="M5928" s="2"/>
    </row>
    <row r="5929" spans="12:13" x14ac:dyDescent="0.2">
      <c r="L5929" s="2"/>
      <c r="M5929" s="2"/>
    </row>
    <row r="5930" spans="12:13" x14ac:dyDescent="0.2">
      <c r="L5930" s="2"/>
      <c r="M5930" s="2"/>
    </row>
    <row r="5931" spans="12:13" x14ac:dyDescent="0.2">
      <c r="L5931" s="2"/>
      <c r="M5931" s="2"/>
    </row>
    <row r="5932" spans="12:13" x14ac:dyDescent="0.2">
      <c r="L5932" s="2"/>
      <c r="M5932" s="2"/>
    </row>
    <row r="5933" spans="12:13" x14ac:dyDescent="0.2">
      <c r="L5933" s="2"/>
      <c r="M5933" s="2"/>
    </row>
    <row r="5934" spans="12:13" x14ac:dyDescent="0.2">
      <c r="L5934" s="2"/>
      <c r="M5934" s="2"/>
    </row>
    <row r="5935" spans="12:13" x14ac:dyDescent="0.2">
      <c r="L5935" s="2"/>
      <c r="M5935" s="2"/>
    </row>
    <row r="5936" spans="12:13" x14ac:dyDescent="0.2">
      <c r="L5936" s="2"/>
      <c r="M5936" s="2"/>
    </row>
    <row r="5937" spans="12:13" x14ac:dyDescent="0.2">
      <c r="L5937" s="2"/>
      <c r="M5937" s="2"/>
    </row>
    <row r="5938" spans="12:13" x14ac:dyDescent="0.2">
      <c r="L5938" s="2"/>
      <c r="M5938" s="2"/>
    </row>
    <row r="5939" spans="12:13" x14ac:dyDescent="0.2">
      <c r="L5939" s="2"/>
      <c r="M5939" s="2"/>
    </row>
    <row r="5940" spans="12:13" x14ac:dyDescent="0.2">
      <c r="L5940" s="2"/>
      <c r="M5940" s="2"/>
    </row>
    <row r="5941" spans="12:13" x14ac:dyDescent="0.2">
      <c r="L5941" s="2"/>
      <c r="M5941" s="2"/>
    </row>
    <row r="5942" spans="12:13" x14ac:dyDescent="0.2">
      <c r="L5942" s="2"/>
      <c r="M5942" s="2"/>
    </row>
    <row r="5943" spans="12:13" x14ac:dyDescent="0.2">
      <c r="L5943" s="2"/>
      <c r="M5943" s="2"/>
    </row>
    <row r="5944" spans="12:13" x14ac:dyDescent="0.2">
      <c r="L5944" s="2"/>
      <c r="M5944" s="2"/>
    </row>
    <row r="5945" spans="12:13" x14ac:dyDescent="0.2">
      <c r="L5945" s="2"/>
      <c r="M5945" s="2"/>
    </row>
    <row r="5946" spans="12:13" x14ac:dyDescent="0.2">
      <c r="L5946" s="2"/>
      <c r="M5946" s="2"/>
    </row>
    <row r="5947" spans="12:13" x14ac:dyDescent="0.2">
      <c r="L5947" s="2"/>
      <c r="M5947" s="2"/>
    </row>
    <row r="5948" spans="12:13" x14ac:dyDescent="0.2">
      <c r="L5948" s="2"/>
      <c r="M5948" s="2"/>
    </row>
    <row r="5949" spans="12:13" x14ac:dyDescent="0.2">
      <c r="L5949" s="2"/>
      <c r="M5949" s="2"/>
    </row>
    <row r="5950" spans="12:13" x14ac:dyDescent="0.2">
      <c r="L5950" s="2"/>
      <c r="M5950" s="2"/>
    </row>
    <row r="5951" spans="12:13" x14ac:dyDescent="0.2">
      <c r="L5951" s="2"/>
      <c r="M5951" s="2"/>
    </row>
    <row r="5952" spans="12:13" x14ac:dyDescent="0.2">
      <c r="L5952" s="2"/>
      <c r="M5952" s="2"/>
    </row>
    <row r="5953" spans="12:13" x14ac:dyDescent="0.2">
      <c r="L5953" s="2"/>
      <c r="M5953" s="2"/>
    </row>
    <row r="5954" spans="12:13" x14ac:dyDescent="0.2">
      <c r="L5954" s="2"/>
      <c r="M5954" s="2"/>
    </row>
    <row r="5955" spans="12:13" x14ac:dyDescent="0.2">
      <c r="L5955" s="2"/>
      <c r="M5955" s="2"/>
    </row>
    <row r="5956" spans="12:13" x14ac:dyDescent="0.2">
      <c r="L5956" s="2"/>
      <c r="M5956" s="2"/>
    </row>
    <row r="5957" spans="12:13" x14ac:dyDescent="0.2">
      <c r="L5957" s="2"/>
      <c r="M5957" s="2"/>
    </row>
    <row r="5958" spans="12:13" x14ac:dyDescent="0.2">
      <c r="L5958" s="2"/>
      <c r="M5958" s="2"/>
    </row>
    <row r="5959" spans="12:13" x14ac:dyDescent="0.2">
      <c r="L5959" s="2"/>
      <c r="M5959" s="2"/>
    </row>
    <row r="5960" spans="12:13" x14ac:dyDescent="0.2">
      <c r="L5960" s="2"/>
      <c r="M5960" s="2"/>
    </row>
    <row r="5961" spans="12:13" x14ac:dyDescent="0.2">
      <c r="L5961" s="2"/>
      <c r="M5961" s="2"/>
    </row>
    <row r="5962" spans="12:13" x14ac:dyDescent="0.2">
      <c r="L5962" s="2"/>
      <c r="M5962" s="2"/>
    </row>
    <row r="5963" spans="12:13" x14ac:dyDescent="0.2">
      <c r="L5963" s="2"/>
      <c r="M5963" s="2"/>
    </row>
    <row r="5964" spans="12:13" x14ac:dyDescent="0.2">
      <c r="L5964" s="2"/>
      <c r="M5964" s="2"/>
    </row>
    <row r="5965" spans="12:13" x14ac:dyDescent="0.2">
      <c r="L5965" s="2"/>
      <c r="M5965" s="2"/>
    </row>
    <row r="5966" spans="12:13" x14ac:dyDescent="0.2">
      <c r="L5966" s="2"/>
      <c r="M5966" s="2"/>
    </row>
    <row r="5967" spans="12:13" x14ac:dyDescent="0.2">
      <c r="L5967" s="2"/>
      <c r="M5967" s="2"/>
    </row>
    <row r="5968" spans="12:13" x14ac:dyDescent="0.2">
      <c r="L5968" s="2"/>
      <c r="M5968" s="2"/>
    </row>
    <row r="5969" spans="12:13" x14ac:dyDescent="0.2">
      <c r="L5969" s="2"/>
      <c r="M5969" s="2"/>
    </row>
    <row r="5970" spans="12:13" x14ac:dyDescent="0.2">
      <c r="L5970" s="2"/>
      <c r="M5970" s="2"/>
    </row>
    <row r="5971" spans="12:13" x14ac:dyDescent="0.2">
      <c r="L5971" s="2"/>
      <c r="M5971" s="2"/>
    </row>
    <row r="5972" spans="12:13" x14ac:dyDescent="0.2">
      <c r="L5972" s="2"/>
      <c r="M5972" s="2"/>
    </row>
    <row r="5973" spans="12:13" x14ac:dyDescent="0.2">
      <c r="L5973" s="2"/>
      <c r="M5973" s="2"/>
    </row>
    <row r="5974" spans="12:13" x14ac:dyDescent="0.2">
      <c r="L5974" s="2"/>
      <c r="M5974" s="2"/>
    </row>
    <row r="5975" spans="12:13" x14ac:dyDescent="0.2">
      <c r="L5975" s="2"/>
      <c r="M5975" s="2"/>
    </row>
    <row r="5976" spans="12:13" x14ac:dyDescent="0.2">
      <c r="L5976" s="2"/>
      <c r="M5976" s="2"/>
    </row>
    <row r="5977" spans="12:13" x14ac:dyDescent="0.2">
      <c r="L5977" s="2"/>
      <c r="M5977" s="2"/>
    </row>
    <row r="5978" spans="12:13" x14ac:dyDescent="0.2">
      <c r="L5978" s="2"/>
      <c r="M5978" s="2"/>
    </row>
    <row r="5979" spans="12:13" x14ac:dyDescent="0.2">
      <c r="L5979" s="2"/>
      <c r="M5979" s="2"/>
    </row>
    <row r="5980" spans="12:13" x14ac:dyDescent="0.2">
      <c r="L5980" s="2"/>
      <c r="M5980" s="2"/>
    </row>
    <row r="5981" spans="12:13" x14ac:dyDescent="0.2">
      <c r="L5981" s="2"/>
      <c r="M5981" s="2"/>
    </row>
    <row r="5982" spans="12:13" x14ac:dyDescent="0.2">
      <c r="L5982" s="2"/>
      <c r="M5982" s="2"/>
    </row>
    <row r="5983" spans="12:13" x14ac:dyDescent="0.2">
      <c r="L5983" s="2"/>
      <c r="M5983" s="2"/>
    </row>
    <row r="5984" spans="12:13" x14ac:dyDescent="0.2">
      <c r="L5984" s="2"/>
      <c r="M5984" s="2"/>
    </row>
    <row r="5985" spans="12:13" x14ac:dyDescent="0.2">
      <c r="L5985" s="2"/>
      <c r="M5985" s="2"/>
    </row>
    <row r="5986" spans="12:13" x14ac:dyDescent="0.2">
      <c r="L5986" s="2"/>
      <c r="M5986" s="2"/>
    </row>
    <row r="5987" spans="12:13" x14ac:dyDescent="0.2">
      <c r="L5987" s="2"/>
      <c r="M5987" s="2"/>
    </row>
    <row r="5988" spans="12:13" x14ac:dyDescent="0.2">
      <c r="L5988" s="2"/>
      <c r="M5988" s="2"/>
    </row>
    <row r="5989" spans="12:13" x14ac:dyDescent="0.2">
      <c r="L5989" s="2"/>
      <c r="M5989" s="2"/>
    </row>
    <row r="5990" spans="12:13" x14ac:dyDescent="0.2">
      <c r="L5990" s="2"/>
      <c r="M5990" s="2"/>
    </row>
    <row r="5991" spans="12:13" x14ac:dyDescent="0.2">
      <c r="L5991" s="2"/>
      <c r="M5991" s="2"/>
    </row>
    <row r="5992" spans="12:13" x14ac:dyDescent="0.2">
      <c r="L5992" s="2"/>
      <c r="M5992" s="2"/>
    </row>
    <row r="5993" spans="12:13" x14ac:dyDescent="0.2">
      <c r="L5993" s="2"/>
      <c r="M5993" s="2"/>
    </row>
    <row r="5994" spans="12:13" x14ac:dyDescent="0.2">
      <c r="L5994" s="2"/>
      <c r="M5994" s="2"/>
    </row>
    <row r="5995" spans="12:13" x14ac:dyDescent="0.2">
      <c r="L5995" s="2"/>
      <c r="M5995" s="2"/>
    </row>
    <row r="5996" spans="12:13" x14ac:dyDescent="0.2">
      <c r="L5996" s="2"/>
      <c r="M5996" s="2"/>
    </row>
    <row r="5997" spans="12:13" x14ac:dyDescent="0.2">
      <c r="L5997" s="2"/>
      <c r="M5997" s="2"/>
    </row>
    <row r="5998" spans="12:13" x14ac:dyDescent="0.2">
      <c r="L5998" s="2"/>
      <c r="M5998" s="2"/>
    </row>
    <row r="5999" spans="12:13" x14ac:dyDescent="0.2">
      <c r="L5999" s="2"/>
      <c r="M5999" s="2"/>
    </row>
    <row r="6000" spans="12:13" x14ac:dyDescent="0.2">
      <c r="L6000" s="2"/>
      <c r="M6000" s="2"/>
    </row>
    <row r="6001" spans="12:13" x14ac:dyDescent="0.2">
      <c r="L6001" s="2"/>
      <c r="M6001" s="2"/>
    </row>
    <row r="6002" spans="12:13" x14ac:dyDescent="0.2">
      <c r="L6002" s="2"/>
      <c r="M6002" s="2"/>
    </row>
    <row r="6003" spans="12:13" x14ac:dyDescent="0.2">
      <c r="L6003" s="2"/>
      <c r="M6003" s="2"/>
    </row>
    <row r="6004" spans="12:13" x14ac:dyDescent="0.2">
      <c r="L6004" s="2"/>
      <c r="M6004" s="2"/>
    </row>
    <row r="6005" spans="12:13" x14ac:dyDescent="0.2">
      <c r="L6005" s="2"/>
      <c r="M6005" s="2"/>
    </row>
    <row r="6006" spans="12:13" x14ac:dyDescent="0.2">
      <c r="L6006" s="2"/>
      <c r="M6006" s="2"/>
    </row>
    <row r="6007" spans="12:13" x14ac:dyDescent="0.2">
      <c r="L6007" s="2"/>
      <c r="M6007" s="2"/>
    </row>
    <row r="6008" spans="12:13" x14ac:dyDescent="0.2">
      <c r="L6008" s="2"/>
      <c r="M6008" s="2"/>
    </row>
    <row r="6009" spans="12:13" x14ac:dyDescent="0.2">
      <c r="L6009" s="2"/>
      <c r="M6009" s="2"/>
    </row>
    <row r="6010" spans="12:13" x14ac:dyDescent="0.2">
      <c r="L6010" s="2"/>
      <c r="M6010" s="2"/>
    </row>
    <row r="6011" spans="12:13" x14ac:dyDescent="0.2">
      <c r="L6011" s="2"/>
      <c r="M6011" s="2"/>
    </row>
    <row r="6012" spans="12:13" x14ac:dyDescent="0.2">
      <c r="L6012" s="2"/>
      <c r="M6012" s="2"/>
    </row>
    <row r="6013" spans="12:13" x14ac:dyDescent="0.2">
      <c r="L6013" s="2"/>
      <c r="M6013" s="2"/>
    </row>
    <row r="6014" spans="12:13" x14ac:dyDescent="0.2">
      <c r="L6014" s="2"/>
      <c r="M6014" s="2"/>
    </row>
    <row r="6015" spans="12:13" x14ac:dyDescent="0.2">
      <c r="L6015" s="2"/>
      <c r="M6015" s="2"/>
    </row>
    <row r="6016" spans="12:13" x14ac:dyDescent="0.2">
      <c r="L6016" s="2"/>
      <c r="M6016" s="2"/>
    </row>
    <row r="6017" spans="12:13" x14ac:dyDescent="0.2">
      <c r="L6017" s="2"/>
      <c r="M6017" s="2"/>
    </row>
    <row r="6018" spans="12:13" x14ac:dyDescent="0.2">
      <c r="L6018" s="2"/>
      <c r="M6018" s="2"/>
    </row>
    <row r="6019" spans="12:13" x14ac:dyDescent="0.2">
      <c r="L6019" s="2"/>
      <c r="M6019" s="2"/>
    </row>
    <row r="6020" spans="12:13" x14ac:dyDescent="0.2">
      <c r="L6020" s="2"/>
      <c r="M6020" s="2"/>
    </row>
    <row r="6021" spans="12:13" x14ac:dyDescent="0.2">
      <c r="L6021" s="2"/>
      <c r="M6021" s="2"/>
    </row>
    <row r="6022" spans="12:13" x14ac:dyDescent="0.2">
      <c r="L6022" s="2"/>
      <c r="M6022" s="2"/>
    </row>
    <row r="6023" spans="12:13" x14ac:dyDescent="0.2">
      <c r="L6023" s="2"/>
      <c r="M6023" s="2"/>
    </row>
    <row r="6024" spans="12:13" x14ac:dyDescent="0.2">
      <c r="L6024" s="2"/>
      <c r="M6024" s="2"/>
    </row>
    <row r="6025" spans="12:13" x14ac:dyDescent="0.2">
      <c r="L6025" s="2"/>
      <c r="M6025" s="2"/>
    </row>
    <row r="6026" spans="12:13" x14ac:dyDescent="0.2">
      <c r="L6026" s="2"/>
      <c r="M6026" s="2"/>
    </row>
    <row r="6027" spans="12:13" x14ac:dyDescent="0.2">
      <c r="L6027" s="2"/>
      <c r="M6027" s="2"/>
    </row>
    <row r="6028" spans="12:13" x14ac:dyDescent="0.2">
      <c r="L6028" s="2"/>
      <c r="M6028" s="2"/>
    </row>
    <row r="6029" spans="12:13" x14ac:dyDescent="0.2">
      <c r="L6029" s="2"/>
      <c r="M6029" s="2"/>
    </row>
    <row r="6030" spans="12:13" x14ac:dyDescent="0.2">
      <c r="L6030" s="2"/>
      <c r="M6030" s="2"/>
    </row>
    <row r="6031" spans="12:13" x14ac:dyDescent="0.2">
      <c r="L6031" s="2"/>
      <c r="M6031" s="2"/>
    </row>
    <row r="6032" spans="12:13" x14ac:dyDescent="0.2">
      <c r="L6032" s="2"/>
      <c r="M6032" s="2"/>
    </row>
    <row r="6033" spans="12:13" x14ac:dyDescent="0.2">
      <c r="L6033" s="2"/>
      <c r="M6033" s="2"/>
    </row>
    <row r="6034" spans="12:13" x14ac:dyDescent="0.2">
      <c r="L6034" s="2"/>
      <c r="M6034" s="2"/>
    </row>
    <row r="6035" spans="12:13" x14ac:dyDescent="0.2">
      <c r="L6035" s="2"/>
      <c r="M6035" s="2"/>
    </row>
    <row r="6036" spans="12:13" x14ac:dyDescent="0.2">
      <c r="L6036" s="2"/>
      <c r="M6036" s="2"/>
    </row>
    <row r="6037" spans="12:13" x14ac:dyDescent="0.2">
      <c r="L6037" s="2"/>
      <c r="M6037" s="2"/>
    </row>
    <row r="6038" spans="12:13" x14ac:dyDescent="0.2">
      <c r="L6038" s="2"/>
      <c r="M6038" s="2"/>
    </row>
    <row r="6039" spans="12:13" x14ac:dyDescent="0.2">
      <c r="L6039" s="2"/>
      <c r="M6039" s="2"/>
    </row>
    <row r="6040" spans="12:13" x14ac:dyDescent="0.2">
      <c r="L6040" s="2"/>
      <c r="M6040" s="2"/>
    </row>
    <row r="6041" spans="12:13" x14ac:dyDescent="0.2">
      <c r="L6041" s="2"/>
      <c r="M6041" s="2"/>
    </row>
    <row r="6042" spans="12:13" x14ac:dyDescent="0.2">
      <c r="L6042" s="2"/>
      <c r="M6042" s="2"/>
    </row>
    <row r="6043" spans="12:13" x14ac:dyDescent="0.2">
      <c r="L6043" s="2"/>
      <c r="M6043" s="2"/>
    </row>
    <row r="6044" spans="12:13" x14ac:dyDescent="0.2">
      <c r="L6044" s="2"/>
      <c r="M6044" s="2"/>
    </row>
    <row r="6045" spans="12:13" x14ac:dyDescent="0.2">
      <c r="L6045" s="2"/>
      <c r="M6045" s="2"/>
    </row>
    <row r="6046" spans="12:13" x14ac:dyDescent="0.2">
      <c r="L6046" s="2"/>
      <c r="M6046" s="2"/>
    </row>
    <row r="6047" spans="12:13" x14ac:dyDescent="0.2">
      <c r="L6047" s="2"/>
      <c r="M6047" s="2"/>
    </row>
    <row r="6048" spans="12:13" x14ac:dyDescent="0.2">
      <c r="L6048" s="2"/>
      <c r="M6048" s="2"/>
    </row>
    <row r="6049" spans="12:13" x14ac:dyDescent="0.2">
      <c r="L6049" s="2"/>
      <c r="M6049" s="2"/>
    </row>
    <row r="6050" spans="12:13" x14ac:dyDescent="0.2">
      <c r="L6050" s="2"/>
      <c r="M6050" s="2"/>
    </row>
    <row r="6051" spans="12:13" x14ac:dyDescent="0.2">
      <c r="L6051" s="2"/>
      <c r="M6051" s="2"/>
    </row>
    <row r="6052" spans="12:13" x14ac:dyDescent="0.2">
      <c r="L6052" s="2"/>
      <c r="M6052" s="2"/>
    </row>
    <row r="6053" spans="12:13" x14ac:dyDescent="0.2">
      <c r="L6053" s="2"/>
      <c r="M6053" s="2"/>
    </row>
    <row r="6054" spans="12:13" x14ac:dyDescent="0.2">
      <c r="L6054" s="2"/>
      <c r="M6054" s="2"/>
    </row>
    <row r="6055" spans="12:13" x14ac:dyDescent="0.2">
      <c r="L6055" s="2"/>
      <c r="M6055" s="2"/>
    </row>
    <row r="6056" spans="12:13" x14ac:dyDescent="0.2">
      <c r="L6056" s="2"/>
      <c r="M6056" s="2"/>
    </row>
    <row r="6057" spans="12:13" x14ac:dyDescent="0.2">
      <c r="L6057" s="2"/>
      <c r="M6057" s="2"/>
    </row>
    <row r="6058" spans="12:13" x14ac:dyDescent="0.2">
      <c r="L6058" s="2"/>
      <c r="M6058" s="2"/>
    </row>
    <row r="6059" spans="12:13" x14ac:dyDescent="0.2">
      <c r="L6059" s="2"/>
      <c r="M6059" s="2"/>
    </row>
    <row r="6060" spans="12:13" x14ac:dyDescent="0.2">
      <c r="L6060" s="2"/>
      <c r="M6060" s="2"/>
    </row>
    <row r="6061" spans="12:13" x14ac:dyDescent="0.2">
      <c r="L6061" s="2"/>
      <c r="M6061" s="2"/>
    </row>
    <row r="6062" spans="12:13" x14ac:dyDescent="0.2">
      <c r="L6062" s="2"/>
      <c r="M6062" s="2"/>
    </row>
    <row r="6063" spans="12:13" x14ac:dyDescent="0.2">
      <c r="L6063" s="2"/>
      <c r="M6063" s="2"/>
    </row>
    <row r="6064" spans="12:13" x14ac:dyDescent="0.2">
      <c r="L6064" s="2"/>
      <c r="M6064" s="2"/>
    </row>
    <row r="6065" spans="12:13" x14ac:dyDescent="0.2">
      <c r="L6065" s="2"/>
      <c r="M6065" s="2"/>
    </row>
    <row r="6066" spans="12:13" x14ac:dyDescent="0.2">
      <c r="L6066" s="2"/>
      <c r="M6066" s="2"/>
    </row>
    <row r="6067" spans="12:13" x14ac:dyDescent="0.2">
      <c r="L6067" s="2"/>
      <c r="M6067" s="2"/>
    </row>
    <row r="6068" spans="12:13" x14ac:dyDescent="0.2">
      <c r="L6068" s="2"/>
      <c r="M6068" s="2"/>
    </row>
    <row r="6069" spans="12:13" x14ac:dyDescent="0.2">
      <c r="L6069" s="2"/>
      <c r="M6069" s="2"/>
    </row>
    <row r="6070" spans="12:13" x14ac:dyDescent="0.2">
      <c r="L6070" s="2"/>
      <c r="M6070" s="2"/>
    </row>
    <row r="6071" spans="12:13" x14ac:dyDescent="0.2">
      <c r="L6071" s="2"/>
      <c r="M6071" s="2"/>
    </row>
    <row r="6072" spans="12:13" x14ac:dyDescent="0.2">
      <c r="L6072" s="2"/>
      <c r="M6072" s="2"/>
    </row>
    <row r="6073" spans="12:13" x14ac:dyDescent="0.2">
      <c r="L6073" s="2"/>
      <c r="M6073" s="2"/>
    </row>
    <row r="6074" spans="12:13" x14ac:dyDescent="0.2">
      <c r="L6074" s="2"/>
      <c r="M6074" s="2"/>
    </row>
    <row r="6075" spans="12:13" x14ac:dyDescent="0.2">
      <c r="L6075" s="2"/>
      <c r="M6075" s="2"/>
    </row>
    <row r="6076" spans="12:13" x14ac:dyDescent="0.2">
      <c r="L6076" s="2"/>
      <c r="M6076" s="2"/>
    </row>
    <row r="6077" spans="12:13" x14ac:dyDescent="0.2">
      <c r="L6077" s="2"/>
      <c r="M6077" s="2"/>
    </row>
    <row r="6078" spans="12:13" x14ac:dyDescent="0.2">
      <c r="L6078" s="2"/>
      <c r="M6078" s="2"/>
    </row>
    <row r="6079" spans="12:13" x14ac:dyDescent="0.2">
      <c r="L6079" s="2"/>
      <c r="M6079" s="2"/>
    </row>
    <row r="6080" spans="12:13" x14ac:dyDescent="0.2">
      <c r="L6080" s="2"/>
      <c r="M6080" s="2"/>
    </row>
    <row r="6081" spans="12:13" x14ac:dyDescent="0.2">
      <c r="L6081" s="2"/>
      <c r="M6081" s="2"/>
    </row>
    <row r="6082" spans="12:13" x14ac:dyDescent="0.2">
      <c r="L6082" s="2"/>
      <c r="M6082" s="2"/>
    </row>
    <row r="6083" spans="12:13" x14ac:dyDescent="0.2">
      <c r="L6083" s="2"/>
      <c r="M6083" s="2"/>
    </row>
    <row r="6084" spans="12:13" x14ac:dyDescent="0.2">
      <c r="L6084" s="2"/>
      <c r="M6084" s="2"/>
    </row>
    <row r="6085" spans="12:13" x14ac:dyDescent="0.2">
      <c r="L6085" s="2"/>
      <c r="M6085" s="2"/>
    </row>
    <row r="6086" spans="12:13" x14ac:dyDescent="0.2">
      <c r="L6086" s="2"/>
      <c r="M6086" s="2"/>
    </row>
    <row r="6087" spans="12:13" x14ac:dyDescent="0.2">
      <c r="L6087" s="2"/>
      <c r="M6087" s="2"/>
    </row>
    <row r="6088" spans="12:13" x14ac:dyDescent="0.2">
      <c r="L6088" s="2"/>
      <c r="M6088" s="2"/>
    </row>
    <row r="6089" spans="12:13" x14ac:dyDescent="0.2">
      <c r="L6089" s="2"/>
      <c r="M6089" s="2"/>
    </row>
    <row r="6090" spans="12:13" x14ac:dyDescent="0.2">
      <c r="L6090" s="2"/>
      <c r="M6090" s="2"/>
    </row>
    <row r="6091" spans="12:13" x14ac:dyDescent="0.2">
      <c r="L6091" s="2"/>
      <c r="M6091" s="2"/>
    </row>
    <row r="6092" spans="12:13" x14ac:dyDescent="0.2">
      <c r="L6092" s="2"/>
      <c r="M6092" s="2"/>
    </row>
    <row r="6093" spans="12:13" x14ac:dyDescent="0.2">
      <c r="L6093" s="2"/>
      <c r="M6093" s="2"/>
    </row>
    <row r="6094" spans="12:13" x14ac:dyDescent="0.2">
      <c r="L6094" s="2"/>
      <c r="M6094" s="2"/>
    </row>
    <row r="6095" spans="12:13" x14ac:dyDescent="0.2">
      <c r="L6095" s="2"/>
      <c r="M6095" s="2"/>
    </row>
    <row r="6096" spans="12:13" x14ac:dyDescent="0.2">
      <c r="L6096" s="2"/>
      <c r="M6096" s="2"/>
    </row>
    <row r="6097" spans="12:13" x14ac:dyDescent="0.2">
      <c r="L6097" s="2"/>
      <c r="M6097" s="2"/>
    </row>
    <row r="6098" spans="12:13" x14ac:dyDescent="0.2">
      <c r="L6098" s="2"/>
      <c r="M6098" s="2"/>
    </row>
    <row r="6099" spans="12:13" x14ac:dyDescent="0.2">
      <c r="L6099" s="2"/>
      <c r="M6099" s="2"/>
    </row>
    <row r="6100" spans="12:13" x14ac:dyDescent="0.2">
      <c r="L6100" s="2"/>
      <c r="M6100" s="2"/>
    </row>
    <row r="6101" spans="12:13" x14ac:dyDescent="0.2">
      <c r="L6101" s="2"/>
      <c r="M6101" s="2"/>
    </row>
    <row r="6102" spans="12:13" x14ac:dyDescent="0.2">
      <c r="L6102" s="2"/>
      <c r="M6102" s="2"/>
    </row>
    <row r="6103" spans="12:13" x14ac:dyDescent="0.2">
      <c r="L6103" s="2"/>
      <c r="M6103" s="2"/>
    </row>
    <row r="6104" spans="12:13" x14ac:dyDescent="0.2">
      <c r="L6104" s="2"/>
      <c r="M6104" s="2"/>
    </row>
    <row r="6105" spans="12:13" x14ac:dyDescent="0.2">
      <c r="L6105" s="2"/>
      <c r="M6105" s="2"/>
    </row>
    <row r="6106" spans="12:13" x14ac:dyDescent="0.2">
      <c r="L6106" s="2"/>
      <c r="M6106" s="2"/>
    </row>
    <row r="6107" spans="12:13" x14ac:dyDescent="0.2">
      <c r="L6107" s="2"/>
      <c r="M6107" s="2"/>
    </row>
    <row r="6108" spans="12:13" x14ac:dyDescent="0.2">
      <c r="L6108" s="2"/>
      <c r="M6108" s="2"/>
    </row>
    <row r="6109" spans="12:13" x14ac:dyDescent="0.2">
      <c r="L6109" s="2"/>
      <c r="M6109" s="2"/>
    </row>
    <row r="6110" spans="12:13" x14ac:dyDescent="0.2">
      <c r="L6110" s="2"/>
      <c r="M6110" s="2"/>
    </row>
    <row r="6111" spans="12:13" x14ac:dyDescent="0.2">
      <c r="L6111" s="2"/>
      <c r="M6111" s="2"/>
    </row>
    <row r="6112" spans="12:13" x14ac:dyDescent="0.2">
      <c r="L6112" s="2"/>
      <c r="M6112" s="2"/>
    </row>
    <row r="6113" spans="12:13" x14ac:dyDescent="0.2">
      <c r="L6113" s="2"/>
      <c r="M6113" s="2"/>
    </row>
    <row r="6114" spans="12:13" x14ac:dyDescent="0.2">
      <c r="L6114" s="2"/>
      <c r="M6114" s="2"/>
    </row>
    <row r="6115" spans="12:13" x14ac:dyDescent="0.2">
      <c r="L6115" s="2"/>
      <c r="M6115" s="2"/>
    </row>
    <row r="6116" spans="12:13" x14ac:dyDescent="0.2">
      <c r="L6116" s="2"/>
      <c r="M6116" s="2"/>
    </row>
    <row r="6117" spans="12:13" x14ac:dyDescent="0.2">
      <c r="L6117" s="2"/>
      <c r="M6117" s="2"/>
    </row>
    <row r="6118" spans="12:13" x14ac:dyDescent="0.2">
      <c r="L6118" s="2"/>
      <c r="M6118" s="2"/>
    </row>
    <row r="6119" spans="12:13" x14ac:dyDescent="0.2">
      <c r="L6119" s="2"/>
      <c r="M6119" s="2"/>
    </row>
    <row r="6120" spans="12:13" x14ac:dyDescent="0.2">
      <c r="L6120" s="2"/>
      <c r="M6120" s="2"/>
    </row>
    <row r="6121" spans="12:13" x14ac:dyDescent="0.2">
      <c r="L6121" s="2"/>
      <c r="M6121" s="2"/>
    </row>
    <row r="6122" spans="12:13" x14ac:dyDescent="0.2">
      <c r="L6122" s="2"/>
      <c r="M6122" s="2"/>
    </row>
    <row r="6123" spans="12:13" x14ac:dyDescent="0.2">
      <c r="L6123" s="2"/>
      <c r="M6123" s="2"/>
    </row>
    <row r="6124" spans="12:13" x14ac:dyDescent="0.2">
      <c r="L6124" s="2"/>
      <c r="M6124" s="2"/>
    </row>
    <row r="6125" spans="12:13" x14ac:dyDescent="0.2">
      <c r="L6125" s="2"/>
      <c r="M6125" s="2"/>
    </row>
    <row r="6126" spans="12:13" x14ac:dyDescent="0.2">
      <c r="L6126" s="2"/>
      <c r="M6126" s="2"/>
    </row>
    <row r="6127" spans="12:13" x14ac:dyDescent="0.2">
      <c r="L6127" s="2"/>
      <c r="M6127" s="2"/>
    </row>
    <row r="6128" spans="12:13" x14ac:dyDescent="0.2">
      <c r="L6128" s="2"/>
      <c r="M6128" s="2"/>
    </row>
    <row r="6129" spans="12:13" x14ac:dyDescent="0.2">
      <c r="L6129" s="2"/>
      <c r="M6129" s="2"/>
    </row>
    <row r="6130" spans="12:13" x14ac:dyDescent="0.2">
      <c r="L6130" s="2"/>
      <c r="M6130" s="2"/>
    </row>
    <row r="6131" spans="12:13" x14ac:dyDescent="0.2">
      <c r="L6131" s="2"/>
      <c r="M6131" s="2"/>
    </row>
    <row r="6132" spans="12:13" x14ac:dyDescent="0.2">
      <c r="L6132" s="2"/>
      <c r="M6132" s="2"/>
    </row>
    <row r="6133" spans="12:13" x14ac:dyDescent="0.2">
      <c r="L6133" s="2"/>
      <c r="M6133" s="2"/>
    </row>
    <row r="6134" spans="12:13" x14ac:dyDescent="0.2">
      <c r="L6134" s="2"/>
      <c r="M6134" s="2"/>
    </row>
    <row r="6135" spans="12:13" x14ac:dyDescent="0.2">
      <c r="L6135" s="2"/>
      <c r="M6135" s="2"/>
    </row>
    <row r="6136" spans="12:13" x14ac:dyDescent="0.2">
      <c r="L6136" s="2"/>
      <c r="M6136" s="2"/>
    </row>
    <row r="6137" spans="12:13" x14ac:dyDescent="0.2">
      <c r="L6137" s="2"/>
      <c r="M6137" s="2"/>
    </row>
    <row r="6138" spans="12:13" x14ac:dyDescent="0.2">
      <c r="L6138" s="2"/>
      <c r="M6138" s="2"/>
    </row>
    <row r="6139" spans="12:13" x14ac:dyDescent="0.2">
      <c r="L6139" s="2"/>
      <c r="M6139" s="2"/>
    </row>
    <row r="6140" spans="12:13" x14ac:dyDescent="0.2">
      <c r="L6140" s="2"/>
      <c r="M6140" s="2"/>
    </row>
    <row r="6141" spans="12:13" x14ac:dyDescent="0.2">
      <c r="L6141" s="2"/>
      <c r="M6141" s="2"/>
    </row>
    <row r="6142" spans="12:13" x14ac:dyDescent="0.2">
      <c r="L6142" s="2"/>
      <c r="M6142" s="2"/>
    </row>
    <row r="6143" spans="12:13" x14ac:dyDescent="0.2">
      <c r="L6143" s="2"/>
      <c r="M6143" s="2"/>
    </row>
    <row r="6144" spans="12:13" x14ac:dyDescent="0.2">
      <c r="L6144" s="2"/>
      <c r="M6144" s="2"/>
    </row>
    <row r="6145" spans="12:13" x14ac:dyDescent="0.2">
      <c r="L6145" s="2"/>
      <c r="M6145" s="2"/>
    </row>
    <row r="6146" spans="12:13" x14ac:dyDescent="0.2">
      <c r="L6146" s="2"/>
      <c r="M6146" s="2"/>
    </row>
    <row r="6147" spans="12:13" x14ac:dyDescent="0.2">
      <c r="L6147" s="2"/>
      <c r="M6147" s="2"/>
    </row>
    <row r="6148" spans="12:13" x14ac:dyDescent="0.2">
      <c r="L6148" s="2"/>
      <c r="M6148" s="2"/>
    </row>
    <row r="6149" spans="12:13" x14ac:dyDescent="0.2">
      <c r="L6149" s="2"/>
      <c r="M6149" s="2"/>
    </row>
    <row r="6150" spans="12:13" x14ac:dyDescent="0.2">
      <c r="L6150" s="2"/>
      <c r="M6150" s="2"/>
    </row>
    <row r="6151" spans="12:13" x14ac:dyDescent="0.2">
      <c r="L6151" s="2"/>
      <c r="M6151" s="2"/>
    </row>
    <row r="6152" spans="12:13" x14ac:dyDescent="0.2">
      <c r="L6152" s="2"/>
      <c r="M6152" s="2"/>
    </row>
    <row r="6153" spans="12:13" x14ac:dyDescent="0.2">
      <c r="L6153" s="2"/>
      <c r="M6153" s="2"/>
    </row>
    <row r="6154" spans="12:13" x14ac:dyDescent="0.2">
      <c r="L6154" s="2"/>
      <c r="M6154" s="2"/>
    </row>
    <row r="6155" spans="12:13" x14ac:dyDescent="0.2">
      <c r="L6155" s="2"/>
      <c r="M6155" s="2"/>
    </row>
    <row r="6156" spans="12:13" x14ac:dyDescent="0.2">
      <c r="L6156" s="2"/>
      <c r="M6156" s="2"/>
    </row>
    <row r="6157" spans="12:13" x14ac:dyDescent="0.2">
      <c r="L6157" s="2"/>
      <c r="M6157" s="2"/>
    </row>
    <row r="6158" spans="12:13" x14ac:dyDescent="0.2">
      <c r="L6158" s="2"/>
      <c r="M6158" s="2"/>
    </row>
    <row r="6159" spans="12:13" x14ac:dyDescent="0.2">
      <c r="L6159" s="2"/>
      <c r="M6159" s="2"/>
    </row>
    <row r="6160" spans="12:13" x14ac:dyDescent="0.2">
      <c r="L6160" s="2"/>
      <c r="M6160" s="2"/>
    </row>
    <row r="6161" spans="12:13" x14ac:dyDescent="0.2">
      <c r="L6161" s="2"/>
      <c r="M6161" s="2"/>
    </row>
    <row r="6162" spans="12:13" x14ac:dyDescent="0.2">
      <c r="L6162" s="2"/>
      <c r="M6162" s="2"/>
    </row>
    <row r="6163" spans="12:13" x14ac:dyDescent="0.2">
      <c r="L6163" s="2"/>
      <c r="M6163" s="2"/>
    </row>
    <row r="6164" spans="12:13" x14ac:dyDescent="0.2">
      <c r="L6164" s="2"/>
      <c r="M6164" s="2"/>
    </row>
    <row r="6165" spans="12:13" x14ac:dyDescent="0.2">
      <c r="L6165" s="2"/>
      <c r="M6165" s="2"/>
    </row>
    <row r="6166" spans="12:13" x14ac:dyDescent="0.2">
      <c r="L6166" s="2"/>
      <c r="M6166" s="2"/>
    </row>
    <row r="6167" spans="12:13" x14ac:dyDescent="0.2">
      <c r="L6167" s="2"/>
      <c r="M6167" s="2"/>
    </row>
    <row r="6168" spans="12:13" x14ac:dyDescent="0.2">
      <c r="L6168" s="2"/>
      <c r="M6168" s="2"/>
    </row>
    <row r="6169" spans="12:13" x14ac:dyDescent="0.2">
      <c r="L6169" s="2"/>
      <c r="M6169" s="2"/>
    </row>
    <row r="6170" spans="12:13" x14ac:dyDescent="0.2">
      <c r="L6170" s="2"/>
      <c r="M6170" s="2"/>
    </row>
    <row r="6171" spans="12:13" x14ac:dyDescent="0.2">
      <c r="L6171" s="2"/>
      <c r="M6171" s="2"/>
    </row>
    <row r="6172" spans="12:13" x14ac:dyDescent="0.2">
      <c r="L6172" s="2"/>
      <c r="M6172" s="2"/>
    </row>
    <row r="6173" spans="12:13" x14ac:dyDescent="0.2">
      <c r="L6173" s="2"/>
      <c r="M6173" s="2"/>
    </row>
    <row r="6174" spans="12:13" x14ac:dyDescent="0.2">
      <c r="L6174" s="2"/>
      <c r="M6174" s="2"/>
    </row>
    <row r="6175" spans="12:13" x14ac:dyDescent="0.2">
      <c r="L6175" s="2"/>
      <c r="M6175" s="2"/>
    </row>
    <row r="6176" spans="12:13" x14ac:dyDescent="0.2">
      <c r="L6176" s="2"/>
      <c r="M6176" s="2"/>
    </row>
    <row r="6177" spans="12:13" x14ac:dyDescent="0.2">
      <c r="L6177" s="2"/>
      <c r="M6177" s="2"/>
    </row>
    <row r="6178" spans="12:13" x14ac:dyDescent="0.2">
      <c r="L6178" s="2"/>
      <c r="M6178" s="2"/>
    </row>
    <row r="6179" spans="12:13" x14ac:dyDescent="0.2">
      <c r="L6179" s="2"/>
      <c r="M6179" s="2"/>
    </row>
    <row r="6180" spans="12:13" x14ac:dyDescent="0.2">
      <c r="L6180" s="2"/>
      <c r="M6180" s="2"/>
    </row>
    <row r="6181" spans="12:13" x14ac:dyDescent="0.2">
      <c r="L6181" s="2"/>
      <c r="M6181" s="2"/>
    </row>
    <row r="6182" spans="12:13" x14ac:dyDescent="0.2">
      <c r="L6182" s="2"/>
      <c r="M6182" s="2"/>
    </row>
    <row r="6183" spans="12:13" x14ac:dyDescent="0.2">
      <c r="L6183" s="2"/>
      <c r="M6183" s="2"/>
    </row>
    <row r="6184" spans="12:13" x14ac:dyDescent="0.2">
      <c r="L6184" s="2"/>
      <c r="M6184" s="2"/>
    </row>
    <row r="6185" spans="12:13" x14ac:dyDescent="0.2">
      <c r="L6185" s="2"/>
      <c r="M6185" s="2"/>
    </row>
    <row r="6186" spans="12:13" x14ac:dyDescent="0.2">
      <c r="L6186" s="2"/>
      <c r="M6186" s="2"/>
    </row>
    <row r="6187" spans="12:13" x14ac:dyDescent="0.2">
      <c r="L6187" s="2"/>
      <c r="M6187" s="2"/>
    </row>
    <row r="6188" spans="12:13" x14ac:dyDescent="0.2">
      <c r="L6188" s="2"/>
      <c r="M6188" s="2"/>
    </row>
    <row r="6189" spans="12:13" x14ac:dyDescent="0.2">
      <c r="L6189" s="2"/>
      <c r="M6189" s="2"/>
    </row>
    <row r="6190" spans="12:13" x14ac:dyDescent="0.2">
      <c r="L6190" s="2"/>
      <c r="M6190" s="2"/>
    </row>
    <row r="6191" spans="12:13" x14ac:dyDescent="0.2">
      <c r="L6191" s="2"/>
      <c r="M6191" s="2"/>
    </row>
    <row r="6192" spans="12:13" x14ac:dyDescent="0.2">
      <c r="L6192" s="2"/>
      <c r="M6192" s="2"/>
    </row>
    <row r="6193" spans="12:13" x14ac:dyDescent="0.2">
      <c r="L6193" s="2"/>
      <c r="M6193" s="2"/>
    </row>
    <row r="6194" spans="12:13" x14ac:dyDescent="0.2">
      <c r="L6194" s="2"/>
      <c r="M6194" s="2"/>
    </row>
    <row r="6195" spans="12:13" x14ac:dyDescent="0.2">
      <c r="L6195" s="2"/>
      <c r="M6195" s="2"/>
    </row>
    <row r="6196" spans="12:13" x14ac:dyDescent="0.2">
      <c r="L6196" s="2"/>
      <c r="M6196" s="2"/>
    </row>
    <row r="6197" spans="12:13" x14ac:dyDescent="0.2">
      <c r="L6197" s="2"/>
      <c r="M6197" s="2"/>
    </row>
    <row r="6198" spans="12:13" x14ac:dyDescent="0.2">
      <c r="L6198" s="2"/>
      <c r="M6198" s="2"/>
    </row>
    <row r="6199" spans="12:13" x14ac:dyDescent="0.2">
      <c r="L6199" s="2"/>
      <c r="M6199" s="2"/>
    </row>
    <row r="6200" spans="12:13" x14ac:dyDescent="0.2">
      <c r="L6200" s="2"/>
      <c r="M6200" s="2"/>
    </row>
    <row r="6201" spans="12:13" x14ac:dyDescent="0.2">
      <c r="L6201" s="2"/>
      <c r="M6201" s="2"/>
    </row>
    <row r="6202" spans="12:13" x14ac:dyDescent="0.2">
      <c r="L6202" s="2"/>
      <c r="M6202" s="2"/>
    </row>
    <row r="6203" spans="12:13" x14ac:dyDescent="0.2">
      <c r="L6203" s="2"/>
      <c r="M6203" s="2"/>
    </row>
    <row r="6204" spans="12:13" x14ac:dyDescent="0.2">
      <c r="L6204" s="2"/>
      <c r="M6204" s="2"/>
    </row>
    <row r="6205" spans="12:13" x14ac:dyDescent="0.2">
      <c r="L6205" s="2"/>
      <c r="M6205" s="2"/>
    </row>
    <row r="6206" spans="12:13" x14ac:dyDescent="0.2">
      <c r="L6206" s="2"/>
      <c r="M6206" s="2"/>
    </row>
    <row r="6207" spans="12:13" x14ac:dyDescent="0.2">
      <c r="L6207" s="2"/>
      <c r="M6207" s="2"/>
    </row>
    <row r="6208" spans="12:13" x14ac:dyDescent="0.2">
      <c r="L6208" s="2"/>
      <c r="M6208" s="2"/>
    </row>
    <row r="6209" spans="12:13" x14ac:dyDescent="0.2">
      <c r="L6209" s="2"/>
      <c r="M6209" s="2"/>
    </row>
    <row r="6210" spans="12:13" x14ac:dyDescent="0.2">
      <c r="L6210" s="2"/>
      <c r="M6210" s="2"/>
    </row>
    <row r="6211" spans="12:13" x14ac:dyDescent="0.2">
      <c r="L6211" s="2"/>
      <c r="M6211" s="2"/>
    </row>
    <row r="6212" spans="12:13" x14ac:dyDescent="0.2">
      <c r="L6212" s="2"/>
      <c r="M6212" s="2"/>
    </row>
    <row r="6213" spans="12:13" x14ac:dyDescent="0.2">
      <c r="L6213" s="2"/>
      <c r="M6213" s="2"/>
    </row>
    <row r="6214" spans="12:13" x14ac:dyDescent="0.2">
      <c r="L6214" s="2"/>
      <c r="M6214" s="2"/>
    </row>
    <row r="6215" spans="12:13" x14ac:dyDescent="0.2">
      <c r="L6215" s="2"/>
      <c r="M6215" s="2"/>
    </row>
    <row r="6216" spans="12:13" x14ac:dyDescent="0.2">
      <c r="L6216" s="2"/>
      <c r="M6216" s="2"/>
    </row>
    <row r="6217" spans="12:13" x14ac:dyDescent="0.2">
      <c r="L6217" s="2"/>
      <c r="M6217" s="2"/>
    </row>
    <row r="6218" spans="12:13" x14ac:dyDescent="0.2">
      <c r="L6218" s="2"/>
      <c r="M6218" s="2"/>
    </row>
    <row r="6219" spans="12:13" x14ac:dyDescent="0.2">
      <c r="L6219" s="2"/>
      <c r="M6219" s="2"/>
    </row>
    <row r="6220" spans="12:13" x14ac:dyDescent="0.2">
      <c r="L6220" s="2"/>
      <c r="M6220" s="2"/>
    </row>
    <row r="6221" spans="12:13" x14ac:dyDescent="0.2">
      <c r="L6221" s="2"/>
      <c r="M6221" s="2"/>
    </row>
    <row r="6222" spans="12:13" x14ac:dyDescent="0.2">
      <c r="L6222" s="2"/>
      <c r="M6222" s="2"/>
    </row>
    <row r="6223" spans="12:13" x14ac:dyDescent="0.2">
      <c r="L6223" s="2"/>
      <c r="M6223" s="2"/>
    </row>
    <row r="6224" spans="12:13" x14ac:dyDescent="0.2">
      <c r="L6224" s="2"/>
      <c r="M6224" s="2"/>
    </row>
    <row r="6225" spans="12:13" x14ac:dyDescent="0.2">
      <c r="L6225" s="2"/>
      <c r="M6225" s="2"/>
    </row>
    <row r="6226" spans="12:13" x14ac:dyDescent="0.2">
      <c r="L6226" s="2"/>
      <c r="M6226" s="2"/>
    </row>
    <row r="6227" spans="12:13" x14ac:dyDescent="0.2">
      <c r="L6227" s="2"/>
      <c r="M6227" s="2"/>
    </row>
    <row r="6228" spans="12:13" x14ac:dyDescent="0.2">
      <c r="L6228" s="2"/>
      <c r="M6228" s="2"/>
    </row>
    <row r="6229" spans="12:13" x14ac:dyDescent="0.2">
      <c r="L6229" s="2"/>
      <c r="M6229" s="2"/>
    </row>
    <row r="6230" spans="12:13" x14ac:dyDescent="0.2">
      <c r="L6230" s="2"/>
      <c r="M6230" s="2"/>
    </row>
    <row r="6231" spans="12:13" x14ac:dyDescent="0.2">
      <c r="L6231" s="2"/>
      <c r="M6231" s="2"/>
    </row>
    <row r="6232" spans="12:13" x14ac:dyDescent="0.2">
      <c r="L6232" s="2"/>
      <c r="M6232" s="2"/>
    </row>
    <row r="6233" spans="12:13" x14ac:dyDescent="0.2">
      <c r="L6233" s="2"/>
      <c r="M6233" s="2"/>
    </row>
    <row r="6234" spans="12:13" x14ac:dyDescent="0.2">
      <c r="L6234" s="2"/>
      <c r="M6234" s="2"/>
    </row>
    <row r="6235" spans="12:13" x14ac:dyDescent="0.2">
      <c r="L6235" s="2"/>
      <c r="M6235" s="2"/>
    </row>
    <row r="6236" spans="12:13" x14ac:dyDescent="0.2">
      <c r="L6236" s="2"/>
      <c r="M6236" s="2"/>
    </row>
    <row r="6237" spans="12:13" x14ac:dyDescent="0.2">
      <c r="L6237" s="2"/>
      <c r="M6237" s="2"/>
    </row>
    <row r="6238" spans="12:13" x14ac:dyDescent="0.2">
      <c r="L6238" s="2"/>
      <c r="M6238" s="2"/>
    </row>
    <row r="6239" spans="12:13" x14ac:dyDescent="0.2">
      <c r="L6239" s="2"/>
      <c r="M6239" s="2"/>
    </row>
    <row r="6240" spans="12:13" x14ac:dyDescent="0.2">
      <c r="L6240" s="2"/>
      <c r="M6240" s="2"/>
    </row>
    <row r="6241" spans="12:13" x14ac:dyDescent="0.2">
      <c r="L6241" s="2"/>
      <c r="M6241" s="2"/>
    </row>
    <row r="6242" spans="12:13" x14ac:dyDescent="0.2">
      <c r="L6242" s="2"/>
      <c r="M6242" s="2"/>
    </row>
    <row r="6243" spans="12:13" x14ac:dyDescent="0.2">
      <c r="L6243" s="2"/>
      <c r="M6243" s="2"/>
    </row>
    <row r="6244" spans="12:13" x14ac:dyDescent="0.2">
      <c r="L6244" s="2"/>
      <c r="M6244" s="2"/>
    </row>
    <row r="6245" spans="12:13" x14ac:dyDescent="0.2">
      <c r="L6245" s="2"/>
      <c r="M6245" s="2"/>
    </row>
    <row r="6246" spans="12:13" x14ac:dyDescent="0.2">
      <c r="L6246" s="2"/>
      <c r="M6246" s="2"/>
    </row>
    <row r="6247" spans="12:13" x14ac:dyDescent="0.2">
      <c r="L6247" s="2"/>
      <c r="M6247" s="2"/>
    </row>
    <row r="6248" spans="12:13" x14ac:dyDescent="0.2">
      <c r="L6248" s="2"/>
      <c r="M6248" s="2"/>
    </row>
    <row r="6249" spans="12:13" x14ac:dyDescent="0.2">
      <c r="L6249" s="2"/>
      <c r="M6249" s="2"/>
    </row>
    <row r="6250" spans="12:13" x14ac:dyDescent="0.2">
      <c r="L6250" s="2"/>
      <c r="M6250" s="2"/>
    </row>
    <row r="6251" spans="12:13" x14ac:dyDescent="0.2">
      <c r="L6251" s="2"/>
      <c r="M6251" s="2"/>
    </row>
    <row r="6252" spans="12:13" x14ac:dyDescent="0.2">
      <c r="L6252" s="2"/>
      <c r="M6252" s="2"/>
    </row>
    <row r="6253" spans="12:13" x14ac:dyDescent="0.2">
      <c r="L6253" s="2"/>
      <c r="M6253" s="2"/>
    </row>
    <row r="6254" spans="12:13" x14ac:dyDescent="0.2">
      <c r="L6254" s="2"/>
      <c r="M6254" s="2"/>
    </row>
    <row r="6255" spans="12:13" x14ac:dyDescent="0.2">
      <c r="L6255" s="2"/>
      <c r="M6255" s="2"/>
    </row>
    <row r="6256" spans="12:13" x14ac:dyDescent="0.2">
      <c r="L6256" s="2"/>
      <c r="M6256" s="2"/>
    </row>
    <row r="6257" spans="12:13" x14ac:dyDescent="0.2">
      <c r="L6257" s="2"/>
      <c r="M6257" s="2"/>
    </row>
    <row r="6258" spans="12:13" x14ac:dyDescent="0.2">
      <c r="L6258" s="2"/>
      <c r="M6258" s="2"/>
    </row>
    <row r="6259" spans="12:13" x14ac:dyDescent="0.2">
      <c r="L6259" s="2"/>
      <c r="M6259" s="2"/>
    </row>
    <row r="6260" spans="12:13" x14ac:dyDescent="0.2">
      <c r="L6260" s="2"/>
      <c r="M6260" s="2"/>
    </row>
    <row r="6261" spans="12:13" x14ac:dyDescent="0.2">
      <c r="L6261" s="2"/>
      <c r="M6261" s="2"/>
    </row>
    <row r="6262" spans="12:13" x14ac:dyDescent="0.2">
      <c r="L6262" s="2"/>
      <c r="M6262" s="2"/>
    </row>
    <row r="6263" spans="12:13" x14ac:dyDescent="0.2">
      <c r="L6263" s="2"/>
      <c r="M6263" s="2"/>
    </row>
    <row r="6264" spans="12:13" x14ac:dyDescent="0.2">
      <c r="L6264" s="2"/>
      <c r="M6264" s="2"/>
    </row>
    <row r="6265" spans="12:13" x14ac:dyDescent="0.2">
      <c r="L6265" s="2"/>
      <c r="M6265" s="2"/>
    </row>
    <row r="6266" spans="12:13" x14ac:dyDescent="0.2">
      <c r="L6266" s="2"/>
      <c r="M6266" s="2"/>
    </row>
    <row r="6267" spans="12:13" x14ac:dyDescent="0.2">
      <c r="L6267" s="2"/>
      <c r="M6267" s="2"/>
    </row>
    <row r="6268" spans="12:13" x14ac:dyDescent="0.2">
      <c r="L6268" s="2"/>
      <c r="M6268" s="2"/>
    </row>
    <row r="6269" spans="12:13" x14ac:dyDescent="0.2">
      <c r="L6269" s="2"/>
      <c r="M6269" s="2"/>
    </row>
    <row r="6270" spans="12:13" x14ac:dyDescent="0.2">
      <c r="L6270" s="2"/>
      <c r="M6270" s="2"/>
    </row>
    <row r="6271" spans="12:13" x14ac:dyDescent="0.2">
      <c r="L6271" s="2"/>
      <c r="M6271" s="2"/>
    </row>
    <row r="6272" spans="12:13" x14ac:dyDescent="0.2">
      <c r="L6272" s="2"/>
      <c r="M6272" s="2"/>
    </row>
    <row r="6273" spans="12:13" x14ac:dyDescent="0.2">
      <c r="L6273" s="2"/>
      <c r="M6273" s="2"/>
    </row>
    <row r="6274" spans="12:13" x14ac:dyDescent="0.2">
      <c r="L6274" s="2"/>
      <c r="M6274" s="2"/>
    </row>
    <row r="6275" spans="12:13" x14ac:dyDescent="0.2">
      <c r="L6275" s="2"/>
      <c r="M6275" s="2"/>
    </row>
    <row r="6276" spans="12:13" x14ac:dyDescent="0.2">
      <c r="L6276" s="2"/>
      <c r="M6276" s="2"/>
    </row>
    <row r="6277" spans="12:13" x14ac:dyDescent="0.2">
      <c r="L6277" s="2"/>
      <c r="M6277" s="2"/>
    </row>
    <row r="6278" spans="12:13" x14ac:dyDescent="0.2">
      <c r="L6278" s="2"/>
      <c r="M6278" s="2"/>
    </row>
    <row r="6279" spans="12:13" x14ac:dyDescent="0.2">
      <c r="L6279" s="2"/>
      <c r="M6279" s="2"/>
    </row>
    <row r="6280" spans="12:13" x14ac:dyDescent="0.2">
      <c r="L6280" s="2"/>
      <c r="M6280" s="2"/>
    </row>
    <row r="6281" spans="12:13" x14ac:dyDescent="0.2">
      <c r="L6281" s="2"/>
      <c r="M6281" s="2"/>
    </row>
    <row r="6282" spans="12:13" x14ac:dyDescent="0.2">
      <c r="L6282" s="2"/>
      <c r="M6282" s="2"/>
    </row>
    <row r="6283" spans="12:13" x14ac:dyDescent="0.2">
      <c r="L6283" s="2"/>
      <c r="M6283" s="2"/>
    </row>
    <row r="6284" spans="12:13" x14ac:dyDescent="0.2">
      <c r="L6284" s="2"/>
      <c r="M6284" s="2"/>
    </row>
    <row r="6285" spans="12:13" x14ac:dyDescent="0.2">
      <c r="L6285" s="2"/>
      <c r="M6285" s="2"/>
    </row>
    <row r="6286" spans="12:13" x14ac:dyDescent="0.2">
      <c r="L6286" s="2"/>
      <c r="M6286" s="2"/>
    </row>
    <row r="6287" spans="12:13" x14ac:dyDescent="0.2">
      <c r="L6287" s="2"/>
      <c r="M6287" s="2"/>
    </row>
    <row r="6288" spans="12:13" x14ac:dyDescent="0.2">
      <c r="L6288" s="2"/>
      <c r="M6288" s="2"/>
    </row>
    <row r="6289" spans="12:13" x14ac:dyDescent="0.2">
      <c r="L6289" s="2"/>
      <c r="M6289" s="2"/>
    </row>
    <row r="6290" spans="12:13" x14ac:dyDescent="0.2">
      <c r="L6290" s="2"/>
      <c r="M6290" s="2"/>
    </row>
    <row r="6291" spans="12:13" x14ac:dyDescent="0.2">
      <c r="L6291" s="2"/>
      <c r="M6291" s="2"/>
    </row>
    <row r="6292" spans="12:13" x14ac:dyDescent="0.2">
      <c r="L6292" s="2"/>
      <c r="M6292" s="2"/>
    </row>
    <row r="6293" spans="12:13" x14ac:dyDescent="0.2">
      <c r="L6293" s="2"/>
      <c r="M6293" s="2"/>
    </row>
    <row r="6294" spans="12:13" x14ac:dyDescent="0.2">
      <c r="L6294" s="2"/>
      <c r="M6294" s="2"/>
    </row>
    <row r="6295" spans="12:13" x14ac:dyDescent="0.2">
      <c r="L6295" s="2"/>
      <c r="M6295" s="2"/>
    </row>
    <row r="6296" spans="12:13" x14ac:dyDescent="0.2">
      <c r="L6296" s="2"/>
      <c r="M6296" s="2"/>
    </row>
    <row r="6297" spans="12:13" x14ac:dyDescent="0.2">
      <c r="L6297" s="2"/>
      <c r="M6297" s="2"/>
    </row>
    <row r="6298" spans="12:13" x14ac:dyDescent="0.2">
      <c r="L6298" s="2"/>
      <c r="M6298" s="2"/>
    </row>
    <row r="6299" spans="12:13" x14ac:dyDescent="0.2">
      <c r="L6299" s="2"/>
      <c r="M6299" s="2"/>
    </row>
    <row r="6300" spans="12:13" x14ac:dyDescent="0.2">
      <c r="L6300" s="2"/>
      <c r="M6300" s="2"/>
    </row>
    <row r="6301" spans="12:13" x14ac:dyDescent="0.2">
      <c r="L6301" s="2"/>
      <c r="M6301" s="2"/>
    </row>
    <row r="6302" spans="12:13" x14ac:dyDescent="0.2">
      <c r="L6302" s="2"/>
      <c r="M6302" s="2"/>
    </row>
    <row r="6303" spans="12:13" x14ac:dyDescent="0.2">
      <c r="L6303" s="2"/>
      <c r="M6303" s="2"/>
    </row>
    <row r="6304" spans="12:13" x14ac:dyDescent="0.2">
      <c r="L6304" s="2"/>
      <c r="M6304" s="2"/>
    </row>
    <row r="6305" spans="12:13" x14ac:dyDescent="0.2">
      <c r="L6305" s="2"/>
      <c r="M6305" s="2"/>
    </row>
    <row r="6306" spans="12:13" x14ac:dyDescent="0.2">
      <c r="L6306" s="2"/>
      <c r="M6306" s="2"/>
    </row>
    <row r="6307" spans="12:13" x14ac:dyDescent="0.2">
      <c r="L6307" s="2"/>
      <c r="M6307" s="2"/>
    </row>
    <row r="6308" spans="12:13" x14ac:dyDescent="0.2">
      <c r="L6308" s="2"/>
      <c r="M6308" s="2"/>
    </row>
    <row r="6309" spans="12:13" x14ac:dyDescent="0.2">
      <c r="L6309" s="2"/>
      <c r="M6309" s="2"/>
    </row>
    <row r="6310" spans="12:13" x14ac:dyDescent="0.2">
      <c r="L6310" s="2"/>
      <c r="M6310" s="2"/>
    </row>
    <row r="6311" spans="12:13" x14ac:dyDescent="0.2">
      <c r="L6311" s="2"/>
      <c r="M6311" s="2"/>
    </row>
    <row r="6312" spans="12:13" x14ac:dyDescent="0.2">
      <c r="L6312" s="2"/>
      <c r="M6312" s="2"/>
    </row>
    <row r="6313" spans="12:13" x14ac:dyDescent="0.2">
      <c r="L6313" s="2"/>
      <c r="M6313" s="2"/>
    </row>
    <row r="6314" spans="12:13" x14ac:dyDescent="0.2">
      <c r="L6314" s="2"/>
      <c r="M6314" s="2"/>
    </row>
    <row r="6315" spans="12:13" x14ac:dyDescent="0.2">
      <c r="L6315" s="2"/>
      <c r="M6315" s="2"/>
    </row>
    <row r="6316" spans="12:13" x14ac:dyDescent="0.2">
      <c r="L6316" s="2"/>
      <c r="M6316" s="2"/>
    </row>
    <row r="6317" spans="12:13" x14ac:dyDescent="0.2">
      <c r="L6317" s="2"/>
      <c r="M6317" s="2"/>
    </row>
    <row r="6318" spans="12:13" x14ac:dyDescent="0.2">
      <c r="L6318" s="2"/>
      <c r="M6318" s="2"/>
    </row>
    <row r="6319" spans="12:13" x14ac:dyDescent="0.2">
      <c r="L6319" s="2"/>
      <c r="M6319" s="2"/>
    </row>
    <row r="6320" spans="12:13" x14ac:dyDescent="0.2">
      <c r="L6320" s="2"/>
      <c r="M6320" s="2"/>
    </row>
    <row r="6321" spans="12:13" x14ac:dyDescent="0.2">
      <c r="L6321" s="2"/>
      <c r="M6321" s="2"/>
    </row>
    <row r="6322" spans="12:13" x14ac:dyDescent="0.2">
      <c r="L6322" s="2"/>
      <c r="M6322" s="2"/>
    </row>
    <row r="6323" spans="12:13" x14ac:dyDescent="0.2">
      <c r="L6323" s="2"/>
      <c r="M6323" s="2"/>
    </row>
    <row r="6324" spans="12:13" x14ac:dyDescent="0.2">
      <c r="L6324" s="2"/>
      <c r="M6324" s="2"/>
    </row>
    <row r="6325" spans="12:13" x14ac:dyDescent="0.2">
      <c r="L6325" s="2"/>
      <c r="M6325" s="2"/>
    </row>
    <row r="6326" spans="12:13" x14ac:dyDescent="0.2">
      <c r="L6326" s="2"/>
      <c r="M6326" s="2"/>
    </row>
    <row r="6327" spans="12:13" x14ac:dyDescent="0.2">
      <c r="L6327" s="2"/>
      <c r="M6327" s="2"/>
    </row>
    <row r="6328" spans="12:13" x14ac:dyDescent="0.2">
      <c r="L6328" s="2"/>
      <c r="M6328" s="2"/>
    </row>
    <row r="6329" spans="12:13" x14ac:dyDescent="0.2">
      <c r="L6329" s="2"/>
      <c r="M6329" s="2"/>
    </row>
    <row r="6330" spans="12:13" x14ac:dyDescent="0.2">
      <c r="L6330" s="2"/>
      <c r="M6330" s="2"/>
    </row>
    <row r="6331" spans="12:13" x14ac:dyDescent="0.2">
      <c r="L6331" s="2"/>
      <c r="M6331" s="2"/>
    </row>
    <row r="6332" spans="12:13" x14ac:dyDescent="0.2">
      <c r="L6332" s="2"/>
      <c r="M6332" s="2"/>
    </row>
    <row r="6333" spans="12:13" x14ac:dyDescent="0.2">
      <c r="L6333" s="2"/>
      <c r="M6333" s="2"/>
    </row>
    <row r="6334" spans="12:13" x14ac:dyDescent="0.2">
      <c r="L6334" s="2"/>
      <c r="M6334" s="2"/>
    </row>
    <row r="6335" spans="12:13" x14ac:dyDescent="0.2">
      <c r="L6335" s="2"/>
      <c r="M6335" s="2"/>
    </row>
    <row r="6336" spans="12:13" x14ac:dyDescent="0.2">
      <c r="L6336" s="2"/>
      <c r="M6336" s="2"/>
    </row>
    <row r="6337" spans="12:13" x14ac:dyDescent="0.2">
      <c r="L6337" s="2"/>
      <c r="M6337" s="2"/>
    </row>
    <row r="6338" spans="12:13" x14ac:dyDescent="0.2">
      <c r="L6338" s="2"/>
      <c r="M6338" s="2"/>
    </row>
    <row r="6339" spans="12:13" x14ac:dyDescent="0.2">
      <c r="L6339" s="2"/>
      <c r="M6339" s="2"/>
    </row>
    <row r="6340" spans="12:13" x14ac:dyDescent="0.2">
      <c r="L6340" s="2"/>
      <c r="M6340" s="2"/>
    </row>
    <row r="6341" spans="12:13" x14ac:dyDescent="0.2">
      <c r="L6341" s="2"/>
      <c r="M6341" s="2"/>
    </row>
    <row r="6342" spans="12:13" x14ac:dyDescent="0.2">
      <c r="L6342" s="2"/>
      <c r="M6342" s="2"/>
    </row>
    <row r="6343" spans="12:13" x14ac:dyDescent="0.2">
      <c r="L6343" s="2"/>
      <c r="M6343" s="2"/>
    </row>
    <row r="6344" spans="12:13" x14ac:dyDescent="0.2">
      <c r="L6344" s="2"/>
      <c r="M6344" s="2"/>
    </row>
    <row r="6345" spans="12:13" x14ac:dyDescent="0.2">
      <c r="L6345" s="2"/>
      <c r="M6345" s="2"/>
    </row>
    <row r="6346" spans="12:13" x14ac:dyDescent="0.2">
      <c r="L6346" s="2"/>
      <c r="M6346" s="2"/>
    </row>
    <row r="6347" spans="12:13" x14ac:dyDescent="0.2">
      <c r="L6347" s="2"/>
      <c r="M6347" s="2"/>
    </row>
    <row r="6348" spans="12:13" x14ac:dyDescent="0.2">
      <c r="L6348" s="2"/>
      <c r="M6348" s="2"/>
    </row>
    <row r="6349" spans="12:13" x14ac:dyDescent="0.2">
      <c r="L6349" s="2"/>
      <c r="M6349" s="2"/>
    </row>
    <row r="6350" spans="12:13" x14ac:dyDescent="0.2">
      <c r="L6350" s="2"/>
      <c r="M6350" s="2"/>
    </row>
    <row r="6351" spans="12:13" x14ac:dyDescent="0.2">
      <c r="L6351" s="2"/>
      <c r="M6351" s="2"/>
    </row>
    <row r="6352" spans="12:13" x14ac:dyDescent="0.2">
      <c r="L6352" s="2"/>
      <c r="M6352" s="2"/>
    </row>
    <row r="6353" spans="12:13" x14ac:dyDescent="0.2">
      <c r="L6353" s="2"/>
      <c r="M6353" s="2"/>
    </row>
    <row r="6354" spans="12:13" x14ac:dyDescent="0.2">
      <c r="L6354" s="2"/>
      <c r="M6354" s="2"/>
    </row>
    <row r="6355" spans="12:13" x14ac:dyDescent="0.2">
      <c r="L6355" s="2"/>
      <c r="M6355" s="2"/>
    </row>
    <row r="6356" spans="12:13" x14ac:dyDescent="0.2">
      <c r="L6356" s="2"/>
      <c r="M6356" s="2"/>
    </row>
    <row r="6357" spans="12:13" x14ac:dyDescent="0.2">
      <c r="L6357" s="2"/>
      <c r="M6357" s="2"/>
    </row>
    <row r="6358" spans="12:13" x14ac:dyDescent="0.2">
      <c r="L6358" s="2"/>
      <c r="M6358" s="2"/>
    </row>
    <row r="6359" spans="12:13" x14ac:dyDescent="0.2">
      <c r="L6359" s="2"/>
      <c r="M6359" s="2"/>
    </row>
    <row r="6360" spans="12:13" x14ac:dyDescent="0.2">
      <c r="L6360" s="2"/>
      <c r="M6360" s="2"/>
    </row>
    <row r="6361" spans="12:13" x14ac:dyDescent="0.2">
      <c r="L6361" s="2"/>
      <c r="M6361" s="2"/>
    </row>
    <row r="6362" spans="12:13" x14ac:dyDescent="0.2">
      <c r="L6362" s="2"/>
      <c r="M6362" s="2"/>
    </row>
    <row r="6363" spans="12:13" x14ac:dyDescent="0.2">
      <c r="L6363" s="2"/>
      <c r="M6363" s="2"/>
    </row>
    <row r="6364" spans="12:13" x14ac:dyDescent="0.2">
      <c r="L6364" s="2"/>
      <c r="M6364" s="2"/>
    </row>
    <row r="6365" spans="12:13" x14ac:dyDescent="0.2">
      <c r="L6365" s="2"/>
      <c r="M6365" s="2"/>
    </row>
    <row r="6366" spans="12:13" x14ac:dyDescent="0.2">
      <c r="L6366" s="2"/>
      <c r="M6366" s="2"/>
    </row>
    <row r="6367" spans="12:13" x14ac:dyDescent="0.2">
      <c r="L6367" s="2"/>
      <c r="M6367" s="2"/>
    </row>
    <row r="6368" spans="12:13" x14ac:dyDescent="0.2">
      <c r="L6368" s="2"/>
      <c r="M6368" s="2"/>
    </row>
    <row r="6369" spans="12:13" x14ac:dyDescent="0.2">
      <c r="L6369" s="2"/>
      <c r="M6369" s="2"/>
    </row>
    <row r="6370" spans="12:13" x14ac:dyDescent="0.2">
      <c r="L6370" s="2"/>
      <c r="M6370" s="2"/>
    </row>
    <row r="6371" spans="12:13" x14ac:dyDescent="0.2">
      <c r="L6371" s="2"/>
      <c r="M6371" s="2"/>
    </row>
    <row r="6372" spans="12:13" x14ac:dyDescent="0.2">
      <c r="L6372" s="2"/>
      <c r="M6372" s="2"/>
    </row>
    <row r="6373" spans="12:13" x14ac:dyDescent="0.2">
      <c r="L6373" s="2"/>
      <c r="M6373" s="2"/>
    </row>
    <row r="6374" spans="12:13" x14ac:dyDescent="0.2">
      <c r="L6374" s="2"/>
      <c r="M6374" s="2"/>
    </row>
    <row r="6375" spans="12:13" x14ac:dyDescent="0.2">
      <c r="L6375" s="2"/>
      <c r="M6375" s="2"/>
    </row>
    <row r="6376" spans="12:13" x14ac:dyDescent="0.2">
      <c r="L6376" s="2"/>
      <c r="M6376" s="2"/>
    </row>
    <row r="6377" spans="12:13" x14ac:dyDescent="0.2">
      <c r="L6377" s="2"/>
      <c r="M6377" s="2"/>
    </row>
    <row r="6378" spans="12:13" x14ac:dyDescent="0.2">
      <c r="L6378" s="2"/>
      <c r="M6378" s="2"/>
    </row>
    <row r="6379" spans="12:13" x14ac:dyDescent="0.2">
      <c r="L6379" s="2"/>
      <c r="M6379" s="2"/>
    </row>
    <row r="6380" spans="12:13" x14ac:dyDescent="0.2">
      <c r="L6380" s="2"/>
      <c r="M6380" s="2"/>
    </row>
    <row r="6381" spans="12:13" x14ac:dyDescent="0.2">
      <c r="L6381" s="2"/>
      <c r="M6381" s="2"/>
    </row>
    <row r="6382" spans="12:13" x14ac:dyDescent="0.2">
      <c r="L6382" s="2"/>
      <c r="M6382" s="2"/>
    </row>
    <row r="6383" spans="12:13" x14ac:dyDescent="0.2">
      <c r="L6383" s="2"/>
      <c r="M6383" s="2"/>
    </row>
    <row r="6384" spans="12:13" x14ac:dyDescent="0.2">
      <c r="L6384" s="2"/>
      <c r="M6384" s="2"/>
    </row>
    <row r="6385" spans="12:13" x14ac:dyDescent="0.2">
      <c r="L6385" s="2"/>
      <c r="M6385" s="2"/>
    </row>
    <row r="6386" spans="12:13" x14ac:dyDescent="0.2">
      <c r="L6386" s="2"/>
      <c r="M6386" s="2"/>
    </row>
    <row r="6387" spans="12:13" x14ac:dyDescent="0.2">
      <c r="L6387" s="2"/>
      <c r="M6387" s="2"/>
    </row>
    <row r="6388" spans="12:13" x14ac:dyDescent="0.2">
      <c r="L6388" s="2"/>
      <c r="M6388" s="2"/>
    </row>
    <row r="6389" spans="12:13" x14ac:dyDescent="0.2">
      <c r="L6389" s="2"/>
      <c r="M6389" s="2"/>
    </row>
    <row r="6390" spans="12:13" x14ac:dyDescent="0.2">
      <c r="L6390" s="2"/>
      <c r="M6390" s="2"/>
    </row>
    <row r="6391" spans="12:13" x14ac:dyDescent="0.2">
      <c r="L6391" s="2"/>
      <c r="M6391" s="2"/>
    </row>
    <row r="6392" spans="12:13" x14ac:dyDescent="0.2">
      <c r="L6392" s="2"/>
      <c r="M6392" s="2"/>
    </row>
    <row r="6393" spans="12:13" x14ac:dyDescent="0.2">
      <c r="L6393" s="2"/>
      <c r="M6393" s="2"/>
    </row>
    <row r="6394" spans="12:13" x14ac:dyDescent="0.2">
      <c r="L6394" s="2"/>
      <c r="M6394" s="2"/>
    </row>
    <row r="6395" spans="12:13" x14ac:dyDescent="0.2">
      <c r="L6395" s="2"/>
      <c r="M6395" s="2"/>
    </row>
    <row r="6396" spans="12:13" x14ac:dyDescent="0.2">
      <c r="L6396" s="2"/>
      <c r="M6396" s="2"/>
    </row>
    <row r="6397" spans="12:13" x14ac:dyDescent="0.2">
      <c r="L6397" s="2"/>
      <c r="M6397" s="2"/>
    </row>
    <row r="6398" spans="12:13" x14ac:dyDescent="0.2">
      <c r="L6398" s="2"/>
      <c r="M6398" s="2"/>
    </row>
    <row r="6399" spans="12:13" x14ac:dyDescent="0.2">
      <c r="L6399" s="2"/>
      <c r="M6399" s="2"/>
    </row>
    <row r="6400" spans="12:13" x14ac:dyDescent="0.2">
      <c r="L6400" s="2"/>
      <c r="M6400" s="2"/>
    </row>
    <row r="6401" spans="12:13" x14ac:dyDescent="0.2">
      <c r="L6401" s="2"/>
      <c r="M6401" s="2"/>
    </row>
    <row r="6402" spans="12:13" x14ac:dyDescent="0.2">
      <c r="L6402" s="2"/>
      <c r="M6402" s="2"/>
    </row>
    <row r="6403" spans="12:13" x14ac:dyDescent="0.2">
      <c r="L6403" s="2"/>
      <c r="M6403" s="2"/>
    </row>
    <row r="6404" spans="12:13" x14ac:dyDescent="0.2">
      <c r="L6404" s="2"/>
      <c r="M6404" s="2"/>
    </row>
    <row r="6405" spans="12:13" x14ac:dyDescent="0.2">
      <c r="L6405" s="2"/>
      <c r="M6405" s="2"/>
    </row>
    <row r="6406" spans="12:13" x14ac:dyDescent="0.2">
      <c r="L6406" s="2"/>
      <c r="M6406" s="2"/>
    </row>
    <row r="6407" spans="12:13" x14ac:dyDescent="0.2">
      <c r="L6407" s="2"/>
      <c r="M6407" s="2"/>
    </row>
    <row r="6408" spans="12:13" x14ac:dyDescent="0.2">
      <c r="L6408" s="2"/>
      <c r="M6408" s="2"/>
    </row>
    <row r="6409" spans="12:13" x14ac:dyDescent="0.2">
      <c r="L6409" s="2"/>
      <c r="M6409" s="2"/>
    </row>
    <row r="6410" spans="12:13" x14ac:dyDescent="0.2">
      <c r="L6410" s="2"/>
      <c r="M6410" s="2"/>
    </row>
    <row r="6411" spans="12:13" x14ac:dyDescent="0.2">
      <c r="L6411" s="2"/>
      <c r="M6411" s="2"/>
    </row>
    <row r="6412" spans="12:13" x14ac:dyDescent="0.2">
      <c r="L6412" s="2"/>
      <c r="M6412" s="2"/>
    </row>
    <row r="6413" spans="12:13" x14ac:dyDescent="0.2">
      <c r="L6413" s="2"/>
      <c r="M6413" s="2"/>
    </row>
    <row r="6414" spans="12:13" x14ac:dyDescent="0.2">
      <c r="L6414" s="2"/>
      <c r="M6414" s="2"/>
    </row>
    <row r="6415" spans="12:13" x14ac:dyDescent="0.2">
      <c r="L6415" s="2"/>
      <c r="M6415" s="2"/>
    </row>
    <row r="6416" spans="12:13" x14ac:dyDescent="0.2">
      <c r="L6416" s="2"/>
      <c r="M6416" s="2"/>
    </row>
    <row r="6417" spans="12:13" x14ac:dyDescent="0.2">
      <c r="L6417" s="2"/>
      <c r="M6417" s="2"/>
    </row>
    <row r="6418" spans="12:13" x14ac:dyDescent="0.2">
      <c r="L6418" s="2"/>
      <c r="M6418" s="2"/>
    </row>
    <row r="6419" spans="12:13" x14ac:dyDescent="0.2">
      <c r="L6419" s="2"/>
      <c r="M6419" s="2"/>
    </row>
    <row r="6420" spans="12:13" x14ac:dyDescent="0.2">
      <c r="L6420" s="2"/>
      <c r="M6420" s="2"/>
    </row>
    <row r="6421" spans="12:13" x14ac:dyDescent="0.2">
      <c r="L6421" s="2"/>
      <c r="M6421" s="2"/>
    </row>
    <row r="6422" spans="12:13" x14ac:dyDescent="0.2">
      <c r="L6422" s="2"/>
      <c r="M6422" s="2"/>
    </row>
    <row r="6423" spans="12:13" x14ac:dyDescent="0.2">
      <c r="L6423" s="2"/>
      <c r="M6423" s="2"/>
    </row>
    <row r="6424" spans="12:13" x14ac:dyDescent="0.2">
      <c r="L6424" s="2"/>
      <c r="M6424" s="2"/>
    </row>
    <row r="6425" spans="12:13" x14ac:dyDescent="0.2">
      <c r="L6425" s="2"/>
      <c r="M6425" s="2"/>
    </row>
    <row r="6426" spans="12:13" x14ac:dyDescent="0.2">
      <c r="L6426" s="2"/>
      <c r="M6426" s="2"/>
    </row>
    <row r="6427" spans="12:13" x14ac:dyDescent="0.2">
      <c r="L6427" s="2"/>
      <c r="M6427" s="2"/>
    </row>
    <row r="6428" spans="12:13" x14ac:dyDescent="0.2">
      <c r="L6428" s="2"/>
      <c r="M6428" s="2"/>
    </row>
    <row r="6429" spans="12:13" x14ac:dyDescent="0.2">
      <c r="L6429" s="2"/>
      <c r="M6429" s="2"/>
    </row>
    <row r="6430" spans="12:13" x14ac:dyDescent="0.2">
      <c r="L6430" s="2"/>
      <c r="M6430" s="2"/>
    </row>
    <row r="6431" spans="12:13" x14ac:dyDescent="0.2">
      <c r="L6431" s="2"/>
      <c r="M6431" s="2"/>
    </row>
    <row r="6432" spans="12:13" x14ac:dyDescent="0.2">
      <c r="L6432" s="2"/>
      <c r="M6432" s="2"/>
    </row>
    <row r="6433" spans="12:13" x14ac:dyDescent="0.2">
      <c r="L6433" s="2"/>
      <c r="M6433" s="2"/>
    </row>
    <row r="6434" spans="12:13" x14ac:dyDescent="0.2">
      <c r="L6434" s="2"/>
      <c r="M6434" s="2"/>
    </row>
    <row r="6435" spans="12:13" x14ac:dyDescent="0.2">
      <c r="L6435" s="2"/>
      <c r="M6435" s="2"/>
    </row>
    <row r="6436" spans="12:13" x14ac:dyDescent="0.2">
      <c r="L6436" s="2"/>
      <c r="M6436" s="2"/>
    </row>
    <row r="6437" spans="12:13" x14ac:dyDescent="0.2">
      <c r="L6437" s="2"/>
      <c r="M6437" s="2"/>
    </row>
    <row r="6438" spans="12:13" x14ac:dyDescent="0.2">
      <c r="L6438" s="2"/>
      <c r="M6438" s="2"/>
    </row>
    <row r="6439" spans="12:13" x14ac:dyDescent="0.2">
      <c r="L6439" s="2"/>
      <c r="M6439" s="2"/>
    </row>
    <row r="6440" spans="12:13" x14ac:dyDescent="0.2">
      <c r="L6440" s="2"/>
      <c r="M6440" s="2"/>
    </row>
    <row r="6441" spans="12:13" x14ac:dyDescent="0.2">
      <c r="L6441" s="2"/>
      <c r="M6441" s="2"/>
    </row>
    <row r="6442" spans="12:13" x14ac:dyDescent="0.2">
      <c r="L6442" s="2"/>
      <c r="M6442" s="2"/>
    </row>
    <row r="6443" spans="12:13" x14ac:dyDescent="0.2">
      <c r="L6443" s="2"/>
      <c r="M6443" s="2"/>
    </row>
    <row r="6444" spans="12:13" x14ac:dyDescent="0.2">
      <c r="L6444" s="2"/>
      <c r="M6444" s="2"/>
    </row>
    <row r="6445" spans="12:13" x14ac:dyDescent="0.2">
      <c r="L6445" s="2"/>
      <c r="M6445" s="2"/>
    </row>
    <row r="6446" spans="12:13" x14ac:dyDescent="0.2">
      <c r="L6446" s="2"/>
      <c r="M6446" s="2"/>
    </row>
    <row r="6447" spans="12:13" x14ac:dyDescent="0.2">
      <c r="L6447" s="2"/>
      <c r="M6447" s="2"/>
    </row>
    <row r="6448" spans="12:13" x14ac:dyDescent="0.2">
      <c r="L6448" s="2"/>
      <c r="M6448" s="2"/>
    </row>
    <row r="6449" spans="12:13" x14ac:dyDescent="0.2">
      <c r="L6449" s="2"/>
      <c r="M6449" s="2"/>
    </row>
    <row r="6450" spans="12:13" x14ac:dyDescent="0.2">
      <c r="L6450" s="2"/>
      <c r="M6450" s="2"/>
    </row>
    <row r="6451" spans="12:13" x14ac:dyDescent="0.2">
      <c r="L6451" s="2"/>
      <c r="M6451" s="2"/>
    </row>
    <row r="6452" spans="12:13" x14ac:dyDescent="0.2">
      <c r="L6452" s="2"/>
      <c r="M6452" s="2"/>
    </row>
    <row r="6453" spans="12:13" x14ac:dyDescent="0.2">
      <c r="L6453" s="2"/>
      <c r="M6453" s="2"/>
    </row>
    <row r="6454" spans="12:13" x14ac:dyDescent="0.2">
      <c r="L6454" s="2"/>
      <c r="M6454" s="2"/>
    </row>
    <row r="6455" spans="12:13" x14ac:dyDescent="0.2">
      <c r="L6455" s="2"/>
      <c r="M6455" s="2"/>
    </row>
    <row r="6456" spans="12:13" x14ac:dyDescent="0.2">
      <c r="L6456" s="2"/>
      <c r="M6456" s="2"/>
    </row>
    <row r="6457" spans="12:13" x14ac:dyDescent="0.2">
      <c r="L6457" s="2"/>
      <c r="M6457" s="2"/>
    </row>
    <row r="6458" spans="12:13" x14ac:dyDescent="0.2">
      <c r="L6458" s="2"/>
      <c r="M6458" s="2"/>
    </row>
    <row r="6459" spans="12:13" x14ac:dyDescent="0.2">
      <c r="L6459" s="2"/>
      <c r="M6459" s="2"/>
    </row>
    <row r="6460" spans="12:13" x14ac:dyDescent="0.2">
      <c r="L6460" s="2"/>
      <c r="M6460" s="2"/>
    </row>
    <row r="6461" spans="12:13" x14ac:dyDescent="0.2">
      <c r="L6461" s="2"/>
      <c r="M6461" s="2"/>
    </row>
    <row r="6462" spans="12:13" x14ac:dyDescent="0.2">
      <c r="L6462" s="2"/>
      <c r="M6462" s="2"/>
    </row>
    <row r="6463" spans="12:13" x14ac:dyDescent="0.2">
      <c r="L6463" s="2"/>
      <c r="M6463" s="2"/>
    </row>
    <row r="6464" spans="12:13" x14ac:dyDescent="0.2">
      <c r="L6464" s="2"/>
      <c r="M6464" s="2"/>
    </row>
    <row r="6465" spans="12:13" x14ac:dyDescent="0.2">
      <c r="L6465" s="2"/>
      <c r="M6465" s="2"/>
    </row>
    <row r="6466" spans="12:13" x14ac:dyDescent="0.2">
      <c r="L6466" s="2"/>
      <c r="M6466" s="2"/>
    </row>
    <row r="6467" spans="12:13" x14ac:dyDescent="0.2">
      <c r="L6467" s="2"/>
      <c r="M6467" s="2"/>
    </row>
    <row r="6468" spans="12:13" x14ac:dyDescent="0.2">
      <c r="L6468" s="2"/>
      <c r="M6468" s="2"/>
    </row>
    <row r="6469" spans="12:13" x14ac:dyDescent="0.2">
      <c r="L6469" s="2"/>
      <c r="M6469" s="2"/>
    </row>
    <row r="6470" spans="12:13" x14ac:dyDescent="0.2">
      <c r="L6470" s="2"/>
      <c r="M6470" s="2"/>
    </row>
    <row r="6471" spans="12:13" x14ac:dyDescent="0.2">
      <c r="L6471" s="2"/>
      <c r="M6471" s="2"/>
    </row>
    <row r="6472" spans="12:13" x14ac:dyDescent="0.2">
      <c r="L6472" s="2"/>
      <c r="M6472" s="2"/>
    </row>
    <row r="6473" spans="12:13" x14ac:dyDescent="0.2">
      <c r="L6473" s="2"/>
      <c r="M6473" s="2"/>
    </row>
    <row r="6474" spans="12:13" x14ac:dyDescent="0.2">
      <c r="L6474" s="2"/>
      <c r="M6474" s="2"/>
    </row>
    <row r="6475" spans="12:13" x14ac:dyDescent="0.2">
      <c r="L6475" s="2"/>
      <c r="M6475" s="2"/>
    </row>
    <row r="6476" spans="12:13" x14ac:dyDescent="0.2">
      <c r="L6476" s="2"/>
      <c r="M6476" s="2"/>
    </row>
    <row r="6477" spans="12:13" x14ac:dyDescent="0.2">
      <c r="L6477" s="2"/>
      <c r="M6477" s="2"/>
    </row>
    <row r="6478" spans="12:13" x14ac:dyDescent="0.2">
      <c r="L6478" s="2"/>
      <c r="M6478" s="2"/>
    </row>
    <row r="6479" spans="12:13" x14ac:dyDescent="0.2">
      <c r="L6479" s="2"/>
      <c r="M6479" s="2"/>
    </row>
    <row r="6480" spans="12:13" x14ac:dyDescent="0.2">
      <c r="L6480" s="2"/>
      <c r="M6480" s="2"/>
    </row>
    <row r="6481" spans="12:13" x14ac:dyDescent="0.2">
      <c r="L6481" s="2"/>
      <c r="M6481" s="2"/>
    </row>
    <row r="6482" spans="12:13" x14ac:dyDescent="0.2">
      <c r="L6482" s="2"/>
      <c r="M6482" s="2"/>
    </row>
    <row r="6483" spans="12:13" x14ac:dyDescent="0.2">
      <c r="L6483" s="2"/>
      <c r="M6483" s="2"/>
    </row>
    <row r="6484" spans="12:13" x14ac:dyDescent="0.2">
      <c r="L6484" s="2"/>
      <c r="M6484" s="2"/>
    </row>
    <row r="6485" spans="12:13" x14ac:dyDescent="0.2">
      <c r="L6485" s="2"/>
      <c r="M6485" s="2"/>
    </row>
    <row r="6486" spans="12:13" x14ac:dyDescent="0.2">
      <c r="L6486" s="2"/>
      <c r="M6486" s="2"/>
    </row>
    <row r="6487" spans="12:13" x14ac:dyDescent="0.2">
      <c r="L6487" s="2"/>
      <c r="M6487" s="2"/>
    </row>
    <row r="6488" spans="12:13" x14ac:dyDescent="0.2">
      <c r="L6488" s="2"/>
      <c r="M6488" s="2"/>
    </row>
    <row r="6489" spans="12:13" x14ac:dyDescent="0.2">
      <c r="L6489" s="2"/>
      <c r="M6489" s="2"/>
    </row>
    <row r="6490" spans="12:13" x14ac:dyDescent="0.2">
      <c r="L6490" s="2"/>
      <c r="M6490" s="2"/>
    </row>
    <row r="6491" spans="12:13" x14ac:dyDescent="0.2">
      <c r="L6491" s="2"/>
      <c r="M6491" s="2"/>
    </row>
    <row r="6492" spans="12:13" x14ac:dyDescent="0.2">
      <c r="L6492" s="2"/>
      <c r="M6492" s="2"/>
    </row>
    <row r="6493" spans="12:13" x14ac:dyDescent="0.2">
      <c r="L6493" s="2"/>
      <c r="M6493" s="2"/>
    </row>
    <row r="6494" spans="12:13" x14ac:dyDescent="0.2">
      <c r="L6494" s="2"/>
      <c r="M6494" s="2"/>
    </row>
    <row r="6495" spans="12:13" x14ac:dyDescent="0.2">
      <c r="L6495" s="2"/>
      <c r="M6495" s="2"/>
    </row>
    <row r="6496" spans="12:13" x14ac:dyDescent="0.2">
      <c r="L6496" s="2"/>
      <c r="M6496" s="2"/>
    </row>
    <row r="6497" spans="12:13" x14ac:dyDescent="0.2">
      <c r="L6497" s="2"/>
      <c r="M6497" s="2"/>
    </row>
    <row r="6498" spans="12:13" x14ac:dyDescent="0.2">
      <c r="L6498" s="2"/>
      <c r="M6498" s="2"/>
    </row>
    <row r="6499" spans="12:13" x14ac:dyDescent="0.2">
      <c r="L6499" s="2"/>
      <c r="M6499" s="2"/>
    </row>
    <row r="6500" spans="12:13" x14ac:dyDescent="0.2">
      <c r="L6500" s="2"/>
      <c r="M6500" s="2"/>
    </row>
    <row r="6501" spans="12:13" x14ac:dyDescent="0.2">
      <c r="L6501" s="2"/>
      <c r="M6501" s="2"/>
    </row>
    <row r="6502" spans="12:13" x14ac:dyDescent="0.2">
      <c r="L6502" s="2"/>
      <c r="M6502" s="2"/>
    </row>
    <row r="6503" spans="12:13" x14ac:dyDescent="0.2">
      <c r="L6503" s="2"/>
      <c r="M6503" s="2"/>
    </row>
    <row r="6504" spans="12:13" x14ac:dyDescent="0.2">
      <c r="L6504" s="2"/>
      <c r="M6504" s="2"/>
    </row>
    <row r="6505" spans="12:13" x14ac:dyDescent="0.2">
      <c r="L6505" s="2"/>
      <c r="M6505" s="2"/>
    </row>
    <row r="6506" spans="12:13" x14ac:dyDescent="0.2">
      <c r="L6506" s="2"/>
      <c r="M6506" s="2"/>
    </row>
    <row r="6507" spans="12:13" x14ac:dyDescent="0.2">
      <c r="L6507" s="2"/>
      <c r="M6507" s="2"/>
    </row>
    <row r="6508" spans="12:13" x14ac:dyDescent="0.2">
      <c r="L6508" s="2"/>
      <c r="M6508" s="2"/>
    </row>
    <row r="6509" spans="12:13" x14ac:dyDescent="0.2">
      <c r="L6509" s="2"/>
      <c r="M6509" s="2"/>
    </row>
    <row r="6510" spans="12:13" x14ac:dyDescent="0.2">
      <c r="L6510" s="2"/>
      <c r="M6510" s="2"/>
    </row>
    <row r="6511" spans="12:13" x14ac:dyDescent="0.2">
      <c r="L6511" s="2"/>
      <c r="M6511" s="2"/>
    </row>
    <row r="6512" spans="12:13" x14ac:dyDescent="0.2">
      <c r="L6512" s="2"/>
      <c r="M6512" s="2"/>
    </row>
    <row r="6513" spans="12:13" x14ac:dyDescent="0.2">
      <c r="L6513" s="2"/>
      <c r="M6513" s="2"/>
    </row>
    <row r="6514" spans="12:13" x14ac:dyDescent="0.2">
      <c r="L6514" s="2"/>
      <c r="M6514" s="2"/>
    </row>
    <row r="6515" spans="12:13" x14ac:dyDescent="0.2">
      <c r="L6515" s="2"/>
      <c r="M6515" s="2"/>
    </row>
    <row r="6516" spans="12:13" x14ac:dyDescent="0.2">
      <c r="L6516" s="2"/>
      <c r="M6516" s="2"/>
    </row>
    <row r="6517" spans="12:13" x14ac:dyDescent="0.2">
      <c r="L6517" s="2"/>
      <c r="M6517" s="2"/>
    </row>
    <row r="6518" spans="12:13" x14ac:dyDescent="0.2">
      <c r="L6518" s="2"/>
      <c r="M6518" s="2"/>
    </row>
    <row r="6519" spans="12:13" x14ac:dyDescent="0.2">
      <c r="L6519" s="2"/>
      <c r="M6519" s="2"/>
    </row>
    <row r="6520" spans="12:13" x14ac:dyDescent="0.2">
      <c r="L6520" s="2"/>
      <c r="M6520" s="2"/>
    </row>
    <row r="6521" spans="12:13" x14ac:dyDescent="0.2">
      <c r="L6521" s="2"/>
      <c r="M6521" s="2"/>
    </row>
    <row r="6522" spans="12:13" x14ac:dyDescent="0.2">
      <c r="L6522" s="2"/>
      <c r="M6522" s="2"/>
    </row>
    <row r="6523" spans="12:13" x14ac:dyDescent="0.2">
      <c r="L6523" s="2"/>
      <c r="M6523" s="2"/>
    </row>
    <row r="6524" spans="12:13" x14ac:dyDescent="0.2">
      <c r="L6524" s="2"/>
      <c r="M6524" s="2"/>
    </row>
    <row r="6525" spans="12:13" x14ac:dyDescent="0.2">
      <c r="L6525" s="2"/>
      <c r="M6525" s="2"/>
    </row>
    <row r="6526" spans="12:13" x14ac:dyDescent="0.2">
      <c r="L6526" s="2"/>
      <c r="M6526" s="2"/>
    </row>
    <row r="6527" spans="12:13" x14ac:dyDescent="0.2">
      <c r="L6527" s="2"/>
      <c r="M6527" s="2"/>
    </row>
    <row r="6528" spans="12:13" x14ac:dyDescent="0.2">
      <c r="L6528" s="2"/>
      <c r="M6528" s="2"/>
    </row>
    <row r="6529" spans="12:13" x14ac:dyDescent="0.2">
      <c r="L6529" s="2"/>
      <c r="M6529" s="2"/>
    </row>
    <row r="6530" spans="12:13" x14ac:dyDescent="0.2">
      <c r="L6530" s="2"/>
      <c r="M6530" s="2"/>
    </row>
    <row r="6531" spans="12:13" x14ac:dyDescent="0.2">
      <c r="L6531" s="2"/>
      <c r="M6531" s="2"/>
    </row>
    <row r="6532" spans="12:13" x14ac:dyDescent="0.2">
      <c r="L6532" s="2"/>
      <c r="M6532" s="2"/>
    </row>
    <row r="6533" spans="12:13" x14ac:dyDescent="0.2">
      <c r="L6533" s="2"/>
      <c r="M6533" s="2"/>
    </row>
    <row r="6534" spans="12:13" x14ac:dyDescent="0.2">
      <c r="L6534" s="2"/>
      <c r="M6534" s="2"/>
    </row>
    <row r="6535" spans="12:13" x14ac:dyDescent="0.2">
      <c r="L6535" s="2"/>
      <c r="M6535" s="2"/>
    </row>
    <row r="6536" spans="12:13" x14ac:dyDescent="0.2">
      <c r="L6536" s="2"/>
      <c r="M6536" s="2"/>
    </row>
    <row r="6537" spans="12:13" x14ac:dyDescent="0.2">
      <c r="L6537" s="2"/>
      <c r="M6537" s="2"/>
    </row>
    <row r="6538" spans="12:13" x14ac:dyDescent="0.2">
      <c r="L6538" s="2"/>
      <c r="M6538" s="2"/>
    </row>
    <row r="6539" spans="12:13" x14ac:dyDescent="0.2">
      <c r="L6539" s="2"/>
      <c r="M6539" s="2"/>
    </row>
    <row r="6540" spans="12:13" x14ac:dyDescent="0.2">
      <c r="L6540" s="2"/>
      <c r="M6540" s="2"/>
    </row>
    <row r="6541" spans="12:13" x14ac:dyDescent="0.2">
      <c r="L6541" s="2"/>
      <c r="M6541" s="2"/>
    </row>
    <row r="6542" spans="12:13" x14ac:dyDescent="0.2">
      <c r="L6542" s="2"/>
      <c r="M6542" s="2"/>
    </row>
    <row r="6543" spans="12:13" x14ac:dyDescent="0.2">
      <c r="L6543" s="2"/>
      <c r="M6543" s="2"/>
    </row>
    <row r="6544" spans="12:13" x14ac:dyDescent="0.2">
      <c r="L6544" s="2"/>
      <c r="M6544" s="2"/>
    </row>
    <row r="6545" spans="12:13" x14ac:dyDescent="0.2">
      <c r="L6545" s="2"/>
      <c r="M6545" s="2"/>
    </row>
    <row r="6546" spans="12:13" x14ac:dyDescent="0.2">
      <c r="L6546" s="2"/>
      <c r="M6546" s="2"/>
    </row>
    <row r="6547" spans="12:13" x14ac:dyDescent="0.2">
      <c r="L6547" s="2"/>
      <c r="M6547" s="2"/>
    </row>
    <row r="6548" spans="12:13" x14ac:dyDescent="0.2">
      <c r="L6548" s="2"/>
      <c r="M6548" s="2"/>
    </row>
    <row r="6549" spans="12:13" x14ac:dyDescent="0.2">
      <c r="L6549" s="2"/>
      <c r="M6549" s="2"/>
    </row>
    <row r="6550" spans="12:13" x14ac:dyDescent="0.2">
      <c r="L6550" s="2"/>
      <c r="M6550" s="2"/>
    </row>
    <row r="6551" spans="12:13" x14ac:dyDescent="0.2">
      <c r="L6551" s="2"/>
      <c r="M6551" s="2"/>
    </row>
    <row r="6552" spans="12:13" x14ac:dyDescent="0.2">
      <c r="L6552" s="2"/>
      <c r="M6552" s="2"/>
    </row>
    <row r="6553" spans="12:13" x14ac:dyDescent="0.2">
      <c r="L6553" s="2"/>
      <c r="M6553" s="2"/>
    </row>
    <row r="6554" spans="12:13" x14ac:dyDescent="0.2">
      <c r="L6554" s="2"/>
      <c r="M6554" s="2"/>
    </row>
    <row r="6555" spans="12:13" x14ac:dyDescent="0.2">
      <c r="L6555" s="2"/>
      <c r="M6555" s="2"/>
    </row>
    <row r="6556" spans="12:13" x14ac:dyDescent="0.2">
      <c r="L6556" s="2"/>
      <c r="M6556" s="2"/>
    </row>
    <row r="6557" spans="12:13" x14ac:dyDescent="0.2">
      <c r="L6557" s="2"/>
      <c r="M6557" s="2"/>
    </row>
    <row r="6558" spans="12:13" x14ac:dyDescent="0.2">
      <c r="L6558" s="2"/>
      <c r="M6558" s="2"/>
    </row>
    <row r="6559" spans="12:13" x14ac:dyDescent="0.2">
      <c r="L6559" s="2"/>
      <c r="M6559" s="2"/>
    </row>
    <row r="6560" spans="12:13" x14ac:dyDescent="0.2">
      <c r="L6560" s="2"/>
      <c r="M6560" s="2"/>
    </row>
    <row r="6561" spans="12:13" x14ac:dyDescent="0.2">
      <c r="L6561" s="2"/>
      <c r="M6561" s="2"/>
    </row>
    <row r="6562" spans="12:13" x14ac:dyDescent="0.2">
      <c r="L6562" s="2"/>
      <c r="M6562" s="2"/>
    </row>
    <row r="6563" spans="12:13" x14ac:dyDescent="0.2">
      <c r="L6563" s="2"/>
      <c r="M6563" s="2"/>
    </row>
    <row r="6564" spans="12:13" x14ac:dyDescent="0.2">
      <c r="L6564" s="2"/>
      <c r="M6564" s="2"/>
    </row>
    <row r="6565" spans="12:13" x14ac:dyDescent="0.2">
      <c r="L6565" s="2"/>
      <c r="M6565" s="2"/>
    </row>
    <row r="6566" spans="12:13" x14ac:dyDescent="0.2">
      <c r="L6566" s="2"/>
      <c r="M6566" s="2"/>
    </row>
    <row r="6567" spans="12:13" x14ac:dyDescent="0.2">
      <c r="L6567" s="2"/>
      <c r="M6567" s="2"/>
    </row>
    <row r="6568" spans="12:13" x14ac:dyDescent="0.2">
      <c r="L6568" s="2"/>
      <c r="M6568" s="2"/>
    </row>
    <row r="6569" spans="12:13" x14ac:dyDescent="0.2">
      <c r="L6569" s="2"/>
      <c r="M6569" s="2"/>
    </row>
    <row r="6570" spans="12:13" x14ac:dyDescent="0.2">
      <c r="L6570" s="2"/>
      <c r="M6570" s="2"/>
    </row>
    <row r="6571" spans="12:13" x14ac:dyDescent="0.2">
      <c r="L6571" s="2"/>
      <c r="M6571" s="2"/>
    </row>
    <row r="6572" spans="12:13" x14ac:dyDescent="0.2">
      <c r="L6572" s="2"/>
      <c r="M6572" s="2"/>
    </row>
    <row r="6573" spans="12:13" x14ac:dyDescent="0.2">
      <c r="L6573" s="2"/>
      <c r="M6573" s="2"/>
    </row>
    <row r="6574" spans="12:13" x14ac:dyDescent="0.2">
      <c r="L6574" s="2"/>
      <c r="M6574" s="2"/>
    </row>
    <row r="6575" spans="12:13" x14ac:dyDescent="0.2">
      <c r="L6575" s="2"/>
      <c r="M6575" s="2"/>
    </row>
    <row r="6576" spans="12:13" x14ac:dyDescent="0.2">
      <c r="L6576" s="2"/>
      <c r="M6576" s="2"/>
    </row>
    <row r="6577" spans="12:13" x14ac:dyDescent="0.2">
      <c r="L6577" s="2"/>
      <c r="M6577" s="2"/>
    </row>
    <row r="6578" spans="12:13" x14ac:dyDescent="0.2">
      <c r="L6578" s="2"/>
      <c r="M6578" s="2"/>
    </row>
    <row r="6579" spans="12:13" x14ac:dyDescent="0.2">
      <c r="L6579" s="2"/>
      <c r="M6579" s="2"/>
    </row>
    <row r="6580" spans="12:13" x14ac:dyDescent="0.2">
      <c r="L6580" s="2"/>
      <c r="M6580" s="2"/>
    </row>
    <row r="6581" spans="12:13" x14ac:dyDescent="0.2">
      <c r="L6581" s="2"/>
      <c r="M6581" s="2"/>
    </row>
    <row r="6582" spans="12:13" x14ac:dyDescent="0.2">
      <c r="L6582" s="2"/>
      <c r="M6582" s="2"/>
    </row>
    <row r="6583" spans="12:13" x14ac:dyDescent="0.2">
      <c r="L6583" s="2"/>
      <c r="M6583" s="2"/>
    </row>
    <row r="6584" spans="12:13" x14ac:dyDescent="0.2">
      <c r="L6584" s="2"/>
      <c r="M6584" s="2"/>
    </row>
    <row r="6585" spans="12:13" x14ac:dyDescent="0.2">
      <c r="L6585" s="2"/>
      <c r="M6585" s="2"/>
    </row>
    <row r="6586" spans="12:13" x14ac:dyDescent="0.2">
      <c r="L6586" s="2"/>
      <c r="M6586" s="2"/>
    </row>
    <row r="6587" spans="12:13" x14ac:dyDescent="0.2">
      <c r="L6587" s="2"/>
      <c r="M6587" s="2"/>
    </row>
    <row r="6588" spans="12:13" x14ac:dyDescent="0.2">
      <c r="L6588" s="2"/>
      <c r="M6588" s="2"/>
    </row>
    <row r="6589" spans="12:13" x14ac:dyDescent="0.2">
      <c r="L6589" s="2"/>
      <c r="M6589" s="2"/>
    </row>
    <row r="6590" spans="12:13" x14ac:dyDescent="0.2">
      <c r="L6590" s="2"/>
      <c r="M6590" s="2"/>
    </row>
    <row r="6591" spans="12:13" x14ac:dyDescent="0.2">
      <c r="L6591" s="2"/>
      <c r="M6591" s="2"/>
    </row>
    <row r="6592" spans="12:13" x14ac:dyDescent="0.2">
      <c r="L6592" s="2"/>
      <c r="M6592" s="2"/>
    </row>
    <row r="6593" spans="12:13" x14ac:dyDescent="0.2">
      <c r="L6593" s="2"/>
      <c r="M6593" s="2"/>
    </row>
    <row r="6594" spans="12:13" x14ac:dyDescent="0.2">
      <c r="L6594" s="2"/>
      <c r="M6594" s="2"/>
    </row>
    <row r="6595" spans="12:13" x14ac:dyDescent="0.2">
      <c r="L6595" s="2"/>
      <c r="M6595" s="2"/>
    </row>
    <row r="6596" spans="12:13" x14ac:dyDescent="0.2">
      <c r="L6596" s="2"/>
      <c r="M6596" s="2"/>
    </row>
    <row r="6597" spans="12:13" x14ac:dyDescent="0.2">
      <c r="L6597" s="2"/>
      <c r="M6597" s="2"/>
    </row>
    <row r="6598" spans="12:13" x14ac:dyDescent="0.2">
      <c r="L6598" s="2"/>
      <c r="M6598" s="2"/>
    </row>
    <row r="6599" spans="12:13" x14ac:dyDescent="0.2">
      <c r="L6599" s="2"/>
      <c r="M6599" s="2"/>
    </row>
    <row r="6600" spans="12:13" x14ac:dyDescent="0.2">
      <c r="L6600" s="2"/>
      <c r="M6600" s="2"/>
    </row>
    <row r="6601" spans="12:13" x14ac:dyDescent="0.2">
      <c r="L6601" s="2"/>
      <c r="M6601" s="2"/>
    </row>
    <row r="6602" spans="12:13" x14ac:dyDescent="0.2">
      <c r="L6602" s="2"/>
      <c r="M6602" s="2"/>
    </row>
    <row r="6603" spans="12:13" x14ac:dyDescent="0.2">
      <c r="L6603" s="2"/>
      <c r="M6603" s="2"/>
    </row>
    <row r="6604" spans="12:13" x14ac:dyDescent="0.2">
      <c r="L6604" s="2"/>
      <c r="M6604" s="2"/>
    </row>
    <row r="6605" spans="12:13" x14ac:dyDescent="0.2">
      <c r="L6605" s="2"/>
      <c r="M6605" s="2"/>
    </row>
    <row r="6606" spans="12:13" x14ac:dyDescent="0.2">
      <c r="L6606" s="2"/>
      <c r="M6606" s="2"/>
    </row>
    <row r="6607" spans="12:13" x14ac:dyDescent="0.2">
      <c r="L6607" s="2"/>
      <c r="M6607" s="2"/>
    </row>
    <row r="6608" spans="12:13" x14ac:dyDescent="0.2">
      <c r="L6608" s="2"/>
      <c r="M6608" s="2"/>
    </row>
    <row r="6609" spans="12:13" x14ac:dyDescent="0.2">
      <c r="L6609" s="2"/>
      <c r="M6609" s="2"/>
    </row>
    <row r="6610" spans="12:13" x14ac:dyDescent="0.2">
      <c r="L6610" s="2"/>
      <c r="M6610" s="2"/>
    </row>
    <row r="6611" spans="12:13" x14ac:dyDescent="0.2">
      <c r="L6611" s="2"/>
      <c r="M6611" s="2"/>
    </row>
    <row r="6612" spans="12:13" x14ac:dyDescent="0.2">
      <c r="L6612" s="2"/>
      <c r="M6612" s="2"/>
    </row>
    <row r="6613" spans="12:13" x14ac:dyDescent="0.2">
      <c r="L6613" s="2"/>
      <c r="M6613" s="2"/>
    </row>
    <row r="6614" spans="12:13" x14ac:dyDescent="0.2">
      <c r="L6614" s="2"/>
      <c r="M6614" s="2"/>
    </row>
    <row r="6615" spans="12:13" x14ac:dyDescent="0.2">
      <c r="L6615" s="2"/>
      <c r="M6615" s="2"/>
    </row>
    <row r="6616" spans="12:13" x14ac:dyDescent="0.2">
      <c r="L6616" s="2"/>
      <c r="M6616" s="2"/>
    </row>
    <row r="6617" spans="12:13" x14ac:dyDescent="0.2">
      <c r="L6617" s="2"/>
      <c r="M6617" s="2"/>
    </row>
    <row r="6618" spans="12:13" x14ac:dyDescent="0.2">
      <c r="L6618" s="2"/>
      <c r="M6618" s="2"/>
    </row>
    <row r="6619" spans="12:13" x14ac:dyDescent="0.2">
      <c r="L6619" s="2"/>
      <c r="M6619" s="2"/>
    </row>
    <row r="6620" spans="12:13" x14ac:dyDescent="0.2">
      <c r="L6620" s="2"/>
      <c r="M6620" s="2"/>
    </row>
    <row r="6621" spans="12:13" x14ac:dyDescent="0.2">
      <c r="L6621" s="2"/>
      <c r="M6621" s="2"/>
    </row>
    <row r="6622" spans="12:13" x14ac:dyDescent="0.2">
      <c r="L6622" s="2"/>
      <c r="M6622" s="2"/>
    </row>
    <row r="6623" spans="12:13" x14ac:dyDescent="0.2">
      <c r="L6623" s="2"/>
      <c r="M6623" s="2"/>
    </row>
    <row r="6624" spans="12:13" x14ac:dyDescent="0.2">
      <c r="L6624" s="2"/>
      <c r="M6624" s="2"/>
    </row>
    <row r="6625" spans="12:13" x14ac:dyDescent="0.2">
      <c r="L6625" s="2"/>
      <c r="M6625" s="2"/>
    </row>
    <row r="6626" spans="12:13" x14ac:dyDescent="0.2">
      <c r="L6626" s="2"/>
      <c r="M6626" s="2"/>
    </row>
    <row r="6627" spans="12:13" x14ac:dyDescent="0.2">
      <c r="L6627" s="2"/>
      <c r="M6627" s="2"/>
    </row>
    <row r="6628" spans="12:13" x14ac:dyDescent="0.2">
      <c r="L6628" s="2"/>
      <c r="M6628" s="2"/>
    </row>
    <row r="6629" spans="12:13" x14ac:dyDescent="0.2">
      <c r="L6629" s="2"/>
      <c r="M6629" s="2"/>
    </row>
    <row r="6630" spans="12:13" x14ac:dyDescent="0.2">
      <c r="L6630" s="2"/>
      <c r="M6630" s="2"/>
    </row>
    <row r="6631" spans="12:13" x14ac:dyDescent="0.2">
      <c r="L6631" s="2"/>
      <c r="M6631" s="2"/>
    </row>
    <row r="6632" spans="12:13" x14ac:dyDescent="0.2">
      <c r="L6632" s="2"/>
      <c r="M6632" s="2"/>
    </row>
    <row r="6633" spans="12:13" x14ac:dyDescent="0.2">
      <c r="L6633" s="2"/>
      <c r="M6633" s="2"/>
    </row>
    <row r="6634" spans="12:13" x14ac:dyDescent="0.2">
      <c r="L6634" s="2"/>
      <c r="M6634" s="2"/>
    </row>
    <row r="6635" spans="12:13" x14ac:dyDescent="0.2">
      <c r="L6635" s="2"/>
      <c r="M6635" s="2"/>
    </row>
    <row r="6636" spans="12:13" x14ac:dyDescent="0.2">
      <c r="L6636" s="2"/>
      <c r="M6636" s="2"/>
    </row>
    <row r="6637" spans="12:13" x14ac:dyDescent="0.2">
      <c r="L6637" s="2"/>
      <c r="M6637" s="2"/>
    </row>
    <row r="6638" spans="12:13" x14ac:dyDescent="0.2">
      <c r="L6638" s="2"/>
      <c r="M6638" s="2"/>
    </row>
    <row r="6639" spans="12:13" x14ac:dyDescent="0.2">
      <c r="L6639" s="2"/>
      <c r="M6639" s="2"/>
    </row>
    <row r="6640" spans="12:13" x14ac:dyDescent="0.2">
      <c r="L6640" s="2"/>
      <c r="M6640" s="2"/>
    </row>
    <row r="6641" spans="12:13" x14ac:dyDescent="0.2">
      <c r="L6641" s="2"/>
      <c r="M6641" s="2"/>
    </row>
    <row r="6642" spans="12:13" x14ac:dyDescent="0.2">
      <c r="L6642" s="2"/>
      <c r="M6642" s="2"/>
    </row>
    <row r="6643" spans="12:13" x14ac:dyDescent="0.2">
      <c r="L6643" s="2"/>
      <c r="M6643" s="2"/>
    </row>
    <row r="6644" spans="12:13" x14ac:dyDescent="0.2">
      <c r="L6644" s="2"/>
      <c r="M6644" s="2"/>
    </row>
    <row r="6645" spans="12:13" x14ac:dyDescent="0.2">
      <c r="L6645" s="2"/>
      <c r="M6645" s="2"/>
    </row>
    <row r="6646" spans="12:13" x14ac:dyDescent="0.2">
      <c r="L6646" s="2"/>
      <c r="M6646" s="2"/>
    </row>
    <row r="6647" spans="12:13" x14ac:dyDescent="0.2">
      <c r="L6647" s="2"/>
      <c r="M6647" s="2"/>
    </row>
    <row r="6648" spans="12:13" x14ac:dyDescent="0.2">
      <c r="L6648" s="2"/>
      <c r="M6648" s="2"/>
    </row>
    <row r="6649" spans="12:13" x14ac:dyDescent="0.2">
      <c r="L6649" s="2"/>
      <c r="M6649" s="2"/>
    </row>
    <row r="6650" spans="12:13" x14ac:dyDescent="0.2">
      <c r="L6650" s="2"/>
      <c r="M6650" s="2"/>
    </row>
    <row r="6651" spans="12:13" x14ac:dyDescent="0.2">
      <c r="L6651" s="2"/>
      <c r="M6651" s="2"/>
    </row>
    <row r="6652" spans="12:13" x14ac:dyDescent="0.2">
      <c r="L6652" s="2"/>
      <c r="M6652" s="2"/>
    </row>
    <row r="6653" spans="12:13" x14ac:dyDescent="0.2">
      <c r="L6653" s="2"/>
      <c r="M6653" s="2"/>
    </row>
    <row r="6654" spans="12:13" x14ac:dyDescent="0.2">
      <c r="L6654" s="2"/>
      <c r="M6654" s="2"/>
    </row>
    <row r="6655" spans="12:13" x14ac:dyDescent="0.2">
      <c r="L6655" s="2"/>
      <c r="M6655" s="2"/>
    </row>
    <row r="6656" spans="12:13" x14ac:dyDescent="0.2">
      <c r="L6656" s="2"/>
      <c r="M6656" s="2"/>
    </row>
    <row r="6657" spans="12:13" x14ac:dyDescent="0.2">
      <c r="L6657" s="2"/>
      <c r="M6657" s="2"/>
    </row>
    <row r="6658" spans="12:13" x14ac:dyDescent="0.2">
      <c r="L6658" s="2"/>
      <c r="M6658" s="2"/>
    </row>
    <row r="6659" spans="12:13" x14ac:dyDescent="0.2">
      <c r="L6659" s="2"/>
      <c r="M6659" s="2"/>
    </row>
    <row r="6660" spans="12:13" x14ac:dyDescent="0.2">
      <c r="L6660" s="2"/>
      <c r="M6660" s="2"/>
    </row>
    <row r="6661" spans="12:13" x14ac:dyDescent="0.2">
      <c r="L6661" s="2"/>
      <c r="M6661" s="2"/>
    </row>
    <row r="6662" spans="12:13" x14ac:dyDescent="0.2">
      <c r="L6662" s="2"/>
      <c r="M6662" s="2"/>
    </row>
    <row r="6663" spans="12:13" x14ac:dyDescent="0.2">
      <c r="L6663" s="2"/>
      <c r="M6663" s="2"/>
    </row>
    <row r="6664" spans="12:13" x14ac:dyDescent="0.2">
      <c r="L6664" s="2"/>
      <c r="M6664" s="2"/>
    </row>
    <row r="6665" spans="12:13" x14ac:dyDescent="0.2">
      <c r="L6665" s="2"/>
      <c r="M6665" s="2"/>
    </row>
    <row r="6666" spans="12:13" x14ac:dyDescent="0.2">
      <c r="L6666" s="2"/>
      <c r="M6666" s="2"/>
    </row>
    <row r="6667" spans="12:13" x14ac:dyDescent="0.2">
      <c r="L6667" s="2"/>
      <c r="M6667" s="2"/>
    </row>
    <row r="6668" spans="12:13" x14ac:dyDescent="0.2">
      <c r="L6668" s="2"/>
      <c r="M6668" s="2"/>
    </row>
    <row r="6669" spans="12:13" x14ac:dyDescent="0.2">
      <c r="L6669" s="2"/>
      <c r="M6669" s="2"/>
    </row>
    <row r="6670" spans="12:13" x14ac:dyDescent="0.2">
      <c r="L6670" s="2"/>
      <c r="M6670" s="2"/>
    </row>
    <row r="6671" spans="12:13" x14ac:dyDescent="0.2">
      <c r="L6671" s="2"/>
      <c r="M6671" s="2"/>
    </row>
    <row r="6672" spans="12:13" x14ac:dyDescent="0.2">
      <c r="L6672" s="2"/>
      <c r="M6672" s="2"/>
    </row>
    <row r="6673" spans="12:13" x14ac:dyDescent="0.2">
      <c r="L6673" s="2"/>
      <c r="M6673" s="2"/>
    </row>
    <row r="6674" spans="12:13" x14ac:dyDescent="0.2">
      <c r="L6674" s="2"/>
      <c r="M6674" s="2"/>
    </row>
    <row r="6675" spans="12:13" x14ac:dyDescent="0.2">
      <c r="L6675" s="2"/>
      <c r="M6675" s="2"/>
    </row>
    <row r="6676" spans="12:13" x14ac:dyDescent="0.2">
      <c r="L6676" s="2"/>
      <c r="M6676" s="2"/>
    </row>
    <row r="6677" spans="12:13" x14ac:dyDescent="0.2">
      <c r="L6677" s="2"/>
      <c r="M6677" s="2"/>
    </row>
    <row r="6678" spans="12:13" x14ac:dyDescent="0.2">
      <c r="L6678" s="2"/>
      <c r="M6678" s="2"/>
    </row>
    <row r="6679" spans="12:13" x14ac:dyDescent="0.2">
      <c r="L6679" s="2"/>
      <c r="M6679" s="2"/>
    </row>
    <row r="6680" spans="12:13" x14ac:dyDescent="0.2">
      <c r="L6680" s="2"/>
      <c r="M6680" s="2"/>
    </row>
    <row r="6681" spans="12:13" x14ac:dyDescent="0.2">
      <c r="L6681" s="2"/>
      <c r="M6681" s="2"/>
    </row>
    <row r="6682" spans="12:13" x14ac:dyDescent="0.2">
      <c r="L6682" s="2"/>
      <c r="M6682" s="2"/>
    </row>
    <row r="6683" spans="12:13" x14ac:dyDescent="0.2">
      <c r="L6683" s="2"/>
      <c r="M6683" s="2"/>
    </row>
    <row r="6684" spans="12:13" x14ac:dyDescent="0.2">
      <c r="L6684" s="2"/>
      <c r="M6684" s="2"/>
    </row>
    <row r="6685" spans="12:13" x14ac:dyDescent="0.2">
      <c r="L6685" s="2"/>
      <c r="M6685" s="2"/>
    </row>
    <row r="6686" spans="12:13" x14ac:dyDescent="0.2">
      <c r="L6686" s="2"/>
      <c r="M6686" s="2"/>
    </row>
    <row r="6687" spans="12:13" x14ac:dyDescent="0.2">
      <c r="L6687" s="2"/>
      <c r="M6687" s="2"/>
    </row>
    <row r="6688" spans="12:13" x14ac:dyDescent="0.2">
      <c r="L6688" s="2"/>
      <c r="M6688" s="2"/>
    </row>
    <row r="6689" spans="12:13" x14ac:dyDescent="0.2">
      <c r="L6689" s="2"/>
      <c r="M6689" s="2"/>
    </row>
    <row r="6690" spans="12:13" x14ac:dyDescent="0.2">
      <c r="L6690" s="2"/>
      <c r="M6690" s="2"/>
    </row>
    <row r="6691" spans="12:13" x14ac:dyDescent="0.2">
      <c r="L6691" s="2"/>
      <c r="M6691" s="2"/>
    </row>
    <row r="6692" spans="12:13" x14ac:dyDescent="0.2">
      <c r="L6692" s="2"/>
      <c r="M6692" s="2"/>
    </row>
    <row r="6693" spans="12:13" x14ac:dyDescent="0.2">
      <c r="L6693" s="2"/>
      <c r="M6693" s="2"/>
    </row>
    <row r="6694" spans="12:13" x14ac:dyDescent="0.2">
      <c r="L6694" s="2"/>
      <c r="M6694" s="2"/>
    </row>
    <row r="6695" spans="12:13" x14ac:dyDescent="0.2">
      <c r="L6695" s="2"/>
      <c r="M6695" s="2"/>
    </row>
    <row r="6696" spans="12:13" x14ac:dyDescent="0.2">
      <c r="L6696" s="2"/>
      <c r="M6696" s="2"/>
    </row>
    <row r="6697" spans="12:13" x14ac:dyDescent="0.2">
      <c r="L6697" s="2"/>
      <c r="M6697" s="2"/>
    </row>
    <row r="6698" spans="12:13" x14ac:dyDescent="0.2">
      <c r="L6698" s="2"/>
      <c r="M6698" s="2"/>
    </row>
    <row r="6699" spans="12:13" x14ac:dyDescent="0.2">
      <c r="L6699" s="2"/>
      <c r="M6699" s="2"/>
    </row>
    <row r="6700" spans="12:13" x14ac:dyDescent="0.2">
      <c r="L6700" s="2"/>
      <c r="M6700" s="2"/>
    </row>
    <row r="6701" spans="12:13" x14ac:dyDescent="0.2">
      <c r="L6701" s="2"/>
      <c r="M6701" s="2"/>
    </row>
    <row r="6702" spans="12:13" x14ac:dyDescent="0.2">
      <c r="L6702" s="2"/>
      <c r="M6702" s="2"/>
    </row>
    <row r="6703" spans="12:13" x14ac:dyDescent="0.2">
      <c r="L6703" s="2"/>
      <c r="M6703" s="2"/>
    </row>
    <row r="6704" spans="12:13" x14ac:dyDescent="0.2">
      <c r="L6704" s="2"/>
      <c r="M6704" s="2"/>
    </row>
    <row r="6705" spans="12:13" x14ac:dyDescent="0.2">
      <c r="L6705" s="2"/>
      <c r="M6705" s="2"/>
    </row>
    <row r="6706" spans="12:13" x14ac:dyDescent="0.2">
      <c r="L6706" s="2"/>
      <c r="M6706" s="2"/>
    </row>
    <row r="6707" spans="12:13" x14ac:dyDescent="0.2">
      <c r="L6707" s="2"/>
      <c r="M6707" s="2"/>
    </row>
    <row r="6708" spans="12:13" x14ac:dyDescent="0.2">
      <c r="L6708" s="2"/>
      <c r="M6708" s="2"/>
    </row>
    <row r="6709" spans="12:13" x14ac:dyDescent="0.2">
      <c r="L6709" s="2"/>
      <c r="M6709" s="2"/>
    </row>
    <row r="6710" spans="12:13" x14ac:dyDescent="0.2">
      <c r="L6710" s="2"/>
      <c r="M6710" s="2"/>
    </row>
    <row r="6711" spans="12:13" x14ac:dyDescent="0.2">
      <c r="L6711" s="2"/>
      <c r="M6711" s="2"/>
    </row>
    <row r="6712" spans="12:13" x14ac:dyDescent="0.2">
      <c r="L6712" s="2"/>
      <c r="M6712" s="2"/>
    </row>
    <row r="6713" spans="12:13" x14ac:dyDescent="0.2">
      <c r="L6713" s="2"/>
      <c r="M6713" s="2"/>
    </row>
    <row r="6714" spans="12:13" x14ac:dyDescent="0.2">
      <c r="L6714" s="2"/>
      <c r="M6714" s="2"/>
    </row>
    <row r="6715" spans="12:13" x14ac:dyDescent="0.2">
      <c r="L6715" s="2"/>
      <c r="M6715" s="2"/>
    </row>
    <row r="6716" spans="12:13" x14ac:dyDescent="0.2">
      <c r="L6716" s="2"/>
      <c r="M6716" s="2"/>
    </row>
    <row r="6717" spans="12:13" x14ac:dyDescent="0.2">
      <c r="L6717" s="2"/>
      <c r="M6717" s="2"/>
    </row>
    <row r="6718" spans="12:13" x14ac:dyDescent="0.2">
      <c r="L6718" s="2"/>
      <c r="M6718" s="2"/>
    </row>
    <row r="6719" spans="12:13" x14ac:dyDescent="0.2">
      <c r="L6719" s="2"/>
      <c r="M6719" s="2"/>
    </row>
    <row r="6720" spans="12:13" x14ac:dyDescent="0.2">
      <c r="L6720" s="2"/>
      <c r="M6720" s="2"/>
    </row>
    <row r="6721" spans="12:13" x14ac:dyDescent="0.2">
      <c r="L6721" s="2"/>
      <c r="M6721" s="2"/>
    </row>
    <row r="6722" spans="12:13" x14ac:dyDescent="0.2">
      <c r="L6722" s="2"/>
      <c r="M6722" s="2"/>
    </row>
    <row r="6723" spans="12:13" x14ac:dyDescent="0.2">
      <c r="L6723" s="2"/>
      <c r="M6723" s="2"/>
    </row>
    <row r="6724" spans="12:13" x14ac:dyDescent="0.2">
      <c r="L6724" s="2"/>
      <c r="M6724" s="2"/>
    </row>
    <row r="6725" spans="12:13" x14ac:dyDescent="0.2">
      <c r="L6725" s="2"/>
      <c r="M6725" s="2"/>
    </row>
    <row r="6726" spans="12:13" x14ac:dyDescent="0.2">
      <c r="L6726" s="2"/>
      <c r="M6726" s="2"/>
    </row>
    <row r="6727" spans="12:13" x14ac:dyDescent="0.2">
      <c r="L6727" s="2"/>
      <c r="M6727" s="2"/>
    </row>
    <row r="6728" spans="12:13" x14ac:dyDescent="0.2">
      <c r="L6728" s="2"/>
      <c r="M6728" s="2"/>
    </row>
    <row r="6729" spans="12:13" x14ac:dyDescent="0.2">
      <c r="L6729" s="2"/>
      <c r="M6729" s="2"/>
    </row>
    <row r="6730" spans="12:13" x14ac:dyDescent="0.2">
      <c r="L6730" s="2"/>
      <c r="M6730" s="2"/>
    </row>
    <row r="6731" spans="12:13" x14ac:dyDescent="0.2">
      <c r="L6731" s="2"/>
      <c r="M6731" s="2"/>
    </row>
    <row r="6732" spans="12:13" x14ac:dyDescent="0.2">
      <c r="L6732" s="2"/>
      <c r="M6732" s="2"/>
    </row>
    <row r="6733" spans="12:13" x14ac:dyDescent="0.2">
      <c r="L6733" s="2"/>
      <c r="M6733" s="2"/>
    </row>
    <row r="6734" spans="12:13" x14ac:dyDescent="0.2">
      <c r="L6734" s="2"/>
      <c r="M6734" s="2"/>
    </row>
    <row r="6735" spans="12:13" x14ac:dyDescent="0.2">
      <c r="L6735" s="2"/>
      <c r="M6735" s="2"/>
    </row>
    <row r="6736" spans="12:13" x14ac:dyDescent="0.2">
      <c r="L6736" s="2"/>
      <c r="M6736" s="2"/>
    </row>
    <row r="6737" spans="12:13" x14ac:dyDescent="0.2">
      <c r="L6737" s="2"/>
      <c r="M6737" s="2"/>
    </row>
    <row r="6738" spans="12:13" x14ac:dyDescent="0.2">
      <c r="L6738" s="2"/>
      <c r="M6738" s="2"/>
    </row>
    <row r="6739" spans="12:13" x14ac:dyDescent="0.2">
      <c r="L6739" s="2"/>
      <c r="M6739" s="2"/>
    </row>
    <row r="6740" spans="12:13" x14ac:dyDescent="0.2">
      <c r="L6740" s="2"/>
      <c r="M6740" s="2"/>
    </row>
    <row r="6741" spans="12:13" x14ac:dyDescent="0.2">
      <c r="L6741" s="2"/>
      <c r="M6741" s="2"/>
    </row>
    <row r="6742" spans="12:13" x14ac:dyDescent="0.2">
      <c r="L6742" s="2"/>
      <c r="M6742" s="2"/>
    </row>
    <row r="6743" spans="12:13" x14ac:dyDescent="0.2">
      <c r="L6743" s="2"/>
      <c r="M6743" s="2"/>
    </row>
    <row r="6744" spans="12:13" x14ac:dyDescent="0.2">
      <c r="L6744" s="2"/>
      <c r="M6744" s="2"/>
    </row>
    <row r="6745" spans="12:13" x14ac:dyDescent="0.2">
      <c r="L6745" s="2"/>
      <c r="M6745" s="2"/>
    </row>
    <row r="6746" spans="12:13" x14ac:dyDescent="0.2">
      <c r="L6746" s="2"/>
      <c r="M6746" s="2"/>
    </row>
    <row r="6747" spans="12:13" x14ac:dyDescent="0.2">
      <c r="L6747" s="2"/>
      <c r="M6747" s="2"/>
    </row>
    <row r="6748" spans="12:13" x14ac:dyDescent="0.2">
      <c r="L6748" s="2"/>
      <c r="M6748" s="2"/>
    </row>
    <row r="6749" spans="12:13" x14ac:dyDescent="0.2">
      <c r="L6749" s="2"/>
      <c r="M6749" s="2"/>
    </row>
    <row r="6750" spans="12:13" x14ac:dyDescent="0.2">
      <c r="L6750" s="2"/>
      <c r="M6750" s="2"/>
    </row>
    <row r="6751" spans="12:13" x14ac:dyDescent="0.2">
      <c r="L6751" s="2"/>
      <c r="M6751" s="2"/>
    </row>
    <row r="6752" spans="12:13" x14ac:dyDescent="0.2">
      <c r="L6752" s="2"/>
      <c r="M6752" s="2"/>
    </row>
    <row r="6753" spans="12:13" x14ac:dyDescent="0.2">
      <c r="L6753" s="2"/>
      <c r="M6753" s="2"/>
    </row>
    <row r="6754" spans="12:13" x14ac:dyDescent="0.2">
      <c r="L6754" s="2"/>
      <c r="M6754" s="2"/>
    </row>
    <row r="6755" spans="12:13" x14ac:dyDescent="0.2">
      <c r="L6755" s="2"/>
      <c r="M6755" s="2"/>
    </row>
    <row r="6756" spans="12:13" x14ac:dyDescent="0.2">
      <c r="L6756" s="2"/>
      <c r="M6756" s="2"/>
    </row>
    <row r="6757" spans="12:13" x14ac:dyDescent="0.2">
      <c r="L6757" s="2"/>
      <c r="M6757" s="2"/>
    </row>
    <row r="6758" spans="12:13" x14ac:dyDescent="0.2">
      <c r="L6758" s="2"/>
      <c r="M6758" s="2"/>
    </row>
    <row r="6759" spans="12:13" x14ac:dyDescent="0.2">
      <c r="L6759" s="2"/>
      <c r="M6759" s="2"/>
    </row>
    <row r="6760" spans="12:13" x14ac:dyDescent="0.2">
      <c r="L6760" s="2"/>
      <c r="M6760" s="2"/>
    </row>
    <row r="6761" spans="12:13" x14ac:dyDescent="0.2">
      <c r="L6761" s="2"/>
      <c r="M6761" s="2"/>
    </row>
    <row r="6762" spans="12:13" x14ac:dyDescent="0.2">
      <c r="L6762" s="2"/>
      <c r="M6762" s="2"/>
    </row>
    <row r="6763" spans="12:13" x14ac:dyDescent="0.2">
      <c r="L6763" s="2"/>
      <c r="M6763" s="2"/>
    </row>
    <row r="6764" spans="12:13" x14ac:dyDescent="0.2">
      <c r="L6764" s="2"/>
      <c r="M6764" s="2"/>
    </row>
    <row r="6765" spans="12:13" x14ac:dyDescent="0.2">
      <c r="L6765" s="2"/>
      <c r="M6765" s="2"/>
    </row>
    <row r="6766" spans="12:13" x14ac:dyDescent="0.2">
      <c r="L6766" s="2"/>
      <c r="M6766" s="2"/>
    </row>
    <row r="6767" spans="12:13" x14ac:dyDescent="0.2">
      <c r="L6767" s="2"/>
      <c r="M6767" s="2"/>
    </row>
    <row r="6768" spans="12:13" x14ac:dyDescent="0.2">
      <c r="L6768" s="2"/>
      <c r="M6768" s="2"/>
    </row>
    <row r="6769" spans="12:13" x14ac:dyDescent="0.2">
      <c r="L6769" s="2"/>
      <c r="M6769" s="2"/>
    </row>
    <row r="6770" spans="12:13" x14ac:dyDescent="0.2">
      <c r="L6770" s="2"/>
      <c r="M6770" s="2"/>
    </row>
    <row r="6771" spans="12:13" x14ac:dyDescent="0.2">
      <c r="L6771" s="2"/>
      <c r="M6771" s="2"/>
    </row>
    <row r="6772" spans="12:13" x14ac:dyDescent="0.2">
      <c r="L6772" s="2"/>
      <c r="M6772" s="2"/>
    </row>
    <row r="6773" spans="12:13" x14ac:dyDescent="0.2">
      <c r="L6773" s="2"/>
      <c r="M6773" s="2"/>
    </row>
    <row r="6774" spans="12:13" x14ac:dyDescent="0.2">
      <c r="L6774" s="2"/>
      <c r="M6774" s="2"/>
    </row>
    <row r="6775" spans="12:13" x14ac:dyDescent="0.2">
      <c r="L6775" s="2"/>
      <c r="M6775" s="2"/>
    </row>
    <row r="6776" spans="12:13" x14ac:dyDescent="0.2">
      <c r="L6776" s="2"/>
      <c r="M6776" s="2"/>
    </row>
    <row r="6777" spans="12:13" x14ac:dyDescent="0.2">
      <c r="L6777" s="2"/>
      <c r="M6777" s="2"/>
    </row>
    <row r="6778" spans="12:13" x14ac:dyDescent="0.2">
      <c r="L6778" s="2"/>
      <c r="M6778" s="2"/>
    </row>
    <row r="6779" spans="12:13" x14ac:dyDescent="0.2">
      <c r="L6779" s="2"/>
      <c r="M6779" s="2"/>
    </row>
    <row r="6780" spans="12:13" x14ac:dyDescent="0.2">
      <c r="L6780" s="2"/>
      <c r="M6780" s="2"/>
    </row>
    <row r="6781" spans="12:13" x14ac:dyDescent="0.2">
      <c r="L6781" s="2"/>
      <c r="M6781" s="2"/>
    </row>
    <row r="6782" spans="12:13" x14ac:dyDescent="0.2">
      <c r="L6782" s="2"/>
      <c r="M6782" s="2"/>
    </row>
    <row r="6783" spans="12:13" x14ac:dyDescent="0.2">
      <c r="L6783" s="2"/>
      <c r="M6783" s="2"/>
    </row>
    <row r="6784" spans="12:13" x14ac:dyDescent="0.2">
      <c r="L6784" s="2"/>
      <c r="M6784" s="2"/>
    </row>
    <row r="6785" spans="12:13" x14ac:dyDescent="0.2">
      <c r="L6785" s="2"/>
      <c r="M6785" s="2"/>
    </row>
    <row r="6786" spans="12:13" x14ac:dyDescent="0.2">
      <c r="L6786" s="2"/>
      <c r="M6786" s="2"/>
    </row>
    <row r="6787" spans="12:13" x14ac:dyDescent="0.2">
      <c r="L6787" s="2"/>
      <c r="M6787" s="2"/>
    </row>
    <row r="6788" spans="12:13" x14ac:dyDescent="0.2">
      <c r="L6788" s="2"/>
      <c r="M6788" s="2"/>
    </row>
    <row r="6789" spans="12:13" x14ac:dyDescent="0.2">
      <c r="L6789" s="2"/>
      <c r="M6789" s="2"/>
    </row>
    <row r="6790" spans="12:13" x14ac:dyDescent="0.2">
      <c r="L6790" s="2"/>
      <c r="M6790" s="2"/>
    </row>
    <row r="6791" spans="12:13" x14ac:dyDescent="0.2">
      <c r="L6791" s="2"/>
      <c r="M6791" s="2"/>
    </row>
    <row r="6792" spans="12:13" x14ac:dyDescent="0.2">
      <c r="L6792" s="2"/>
      <c r="M6792" s="2"/>
    </row>
    <row r="6793" spans="12:13" x14ac:dyDescent="0.2">
      <c r="L6793" s="2"/>
      <c r="M6793" s="2"/>
    </row>
    <row r="6794" spans="12:13" x14ac:dyDescent="0.2">
      <c r="L6794" s="2"/>
      <c r="M6794" s="2"/>
    </row>
    <row r="6795" spans="12:13" x14ac:dyDescent="0.2">
      <c r="L6795" s="2"/>
      <c r="M6795" s="2"/>
    </row>
    <row r="6796" spans="12:13" x14ac:dyDescent="0.2">
      <c r="L6796" s="2"/>
      <c r="M6796" s="2"/>
    </row>
    <row r="6797" spans="12:13" x14ac:dyDescent="0.2">
      <c r="L6797" s="2"/>
      <c r="M6797" s="2"/>
    </row>
    <row r="6798" spans="12:13" x14ac:dyDescent="0.2">
      <c r="L6798" s="2"/>
      <c r="M6798" s="2"/>
    </row>
    <row r="6799" spans="12:13" x14ac:dyDescent="0.2">
      <c r="L6799" s="2"/>
      <c r="M6799" s="2"/>
    </row>
    <row r="6800" spans="12:13" x14ac:dyDescent="0.2">
      <c r="L6800" s="2"/>
      <c r="M6800" s="2"/>
    </row>
    <row r="6801" spans="12:13" x14ac:dyDescent="0.2">
      <c r="L6801" s="2"/>
      <c r="M6801" s="2"/>
    </row>
    <row r="6802" spans="12:13" x14ac:dyDescent="0.2">
      <c r="L6802" s="2"/>
      <c r="M6802" s="2"/>
    </row>
    <row r="6803" spans="12:13" x14ac:dyDescent="0.2">
      <c r="L6803" s="2"/>
      <c r="M6803" s="2"/>
    </row>
    <row r="6804" spans="12:13" x14ac:dyDescent="0.2">
      <c r="L6804" s="2"/>
      <c r="M6804" s="2"/>
    </row>
    <row r="6805" spans="12:13" x14ac:dyDescent="0.2">
      <c r="L6805" s="2"/>
      <c r="M6805" s="2"/>
    </row>
    <row r="6806" spans="12:13" x14ac:dyDescent="0.2">
      <c r="L6806" s="2"/>
      <c r="M6806" s="2"/>
    </row>
    <row r="6807" spans="12:13" x14ac:dyDescent="0.2">
      <c r="L6807" s="2"/>
      <c r="M6807" s="2"/>
    </row>
    <row r="6808" spans="12:13" x14ac:dyDescent="0.2">
      <c r="L6808" s="2"/>
      <c r="M6808" s="2"/>
    </row>
    <row r="6809" spans="12:13" x14ac:dyDescent="0.2">
      <c r="L6809" s="2"/>
      <c r="M6809" s="2"/>
    </row>
    <row r="6810" spans="12:13" x14ac:dyDescent="0.2">
      <c r="L6810" s="2"/>
      <c r="M6810" s="2"/>
    </row>
    <row r="6811" spans="12:13" x14ac:dyDescent="0.2">
      <c r="L6811" s="2"/>
      <c r="M6811" s="2"/>
    </row>
    <row r="6812" spans="12:13" x14ac:dyDescent="0.2">
      <c r="L6812" s="2"/>
      <c r="M6812" s="2"/>
    </row>
    <row r="6813" spans="12:13" x14ac:dyDescent="0.2">
      <c r="L6813" s="2"/>
      <c r="M6813" s="2"/>
    </row>
    <row r="6814" spans="12:13" x14ac:dyDescent="0.2">
      <c r="L6814" s="2"/>
      <c r="M6814" s="2"/>
    </row>
    <row r="6815" spans="12:13" x14ac:dyDescent="0.2">
      <c r="L6815" s="2"/>
      <c r="M6815" s="2"/>
    </row>
    <row r="6816" spans="12:13" x14ac:dyDescent="0.2">
      <c r="L6816" s="2"/>
      <c r="M6816" s="2"/>
    </row>
    <row r="6817" spans="12:13" x14ac:dyDescent="0.2">
      <c r="L6817" s="2"/>
      <c r="M6817" s="2"/>
    </row>
    <row r="6818" spans="12:13" x14ac:dyDescent="0.2">
      <c r="L6818" s="2"/>
      <c r="M6818" s="2"/>
    </row>
    <row r="6819" spans="12:13" x14ac:dyDescent="0.2">
      <c r="L6819" s="2"/>
      <c r="M6819" s="2"/>
    </row>
    <row r="6820" spans="12:13" x14ac:dyDescent="0.2">
      <c r="L6820" s="2"/>
      <c r="M6820" s="2"/>
    </row>
    <row r="6821" spans="12:13" x14ac:dyDescent="0.2">
      <c r="L6821" s="2"/>
      <c r="M6821" s="2"/>
    </row>
    <row r="6822" spans="12:13" x14ac:dyDescent="0.2">
      <c r="L6822" s="2"/>
      <c r="M6822" s="2"/>
    </row>
    <row r="6823" spans="12:13" x14ac:dyDescent="0.2">
      <c r="L6823" s="2"/>
      <c r="M6823" s="2"/>
    </row>
    <row r="6824" spans="12:13" x14ac:dyDescent="0.2">
      <c r="L6824" s="2"/>
      <c r="M6824" s="2"/>
    </row>
    <row r="6825" spans="12:13" x14ac:dyDescent="0.2">
      <c r="L6825" s="2"/>
      <c r="M6825" s="2"/>
    </row>
    <row r="6826" spans="12:13" x14ac:dyDescent="0.2">
      <c r="L6826" s="2"/>
      <c r="M6826" s="2"/>
    </row>
    <row r="6827" spans="12:13" x14ac:dyDescent="0.2">
      <c r="L6827" s="2"/>
      <c r="M6827" s="2"/>
    </row>
    <row r="6828" spans="12:13" x14ac:dyDescent="0.2">
      <c r="L6828" s="2"/>
      <c r="M6828" s="2"/>
    </row>
    <row r="6829" spans="12:13" x14ac:dyDescent="0.2">
      <c r="L6829" s="2"/>
      <c r="M6829" s="2"/>
    </row>
    <row r="6830" spans="12:13" x14ac:dyDescent="0.2">
      <c r="L6830" s="2"/>
      <c r="M6830" s="2"/>
    </row>
    <row r="6831" spans="12:13" x14ac:dyDescent="0.2">
      <c r="L6831" s="2"/>
      <c r="M6831" s="2"/>
    </row>
    <row r="6832" spans="12:13" x14ac:dyDescent="0.2">
      <c r="L6832" s="2"/>
      <c r="M6832" s="2"/>
    </row>
    <row r="6833" spans="12:13" x14ac:dyDescent="0.2">
      <c r="L6833" s="2"/>
      <c r="M6833" s="2"/>
    </row>
    <row r="6834" spans="12:13" x14ac:dyDescent="0.2">
      <c r="L6834" s="2"/>
      <c r="M6834" s="2"/>
    </row>
    <row r="6835" spans="12:13" x14ac:dyDescent="0.2">
      <c r="L6835" s="2"/>
      <c r="M6835" s="2"/>
    </row>
    <row r="6836" spans="12:13" x14ac:dyDescent="0.2">
      <c r="L6836" s="2"/>
      <c r="M6836" s="2"/>
    </row>
    <row r="6837" spans="12:13" x14ac:dyDescent="0.2">
      <c r="L6837" s="2"/>
      <c r="M6837" s="2"/>
    </row>
    <row r="6838" spans="12:13" x14ac:dyDescent="0.2">
      <c r="L6838" s="2"/>
      <c r="M6838" s="2"/>
    </row>
    <row r="6839" spans="12:13" x14ac:dyDescent="0.2">
      <c r="L6839" s="2"/>
      <c r="M6839" s="2"/>
    </row>
    <row r="6840" spans="12:13" x14ac:dyDescent="0.2">
      <c r="L6840" s="2"/>
      <c r="M6840" s="2"/>
    </row>
    <row r="6841" spans="12:13" x14ac:dyDescent="0.2">
      <c r="L6841" s="2"/>
      <c r="M6841" s="2"/>
    </row>
    <row r="6842" spans="12:13" x14ac:dyDescent="0.2">
      <c r="L6842" s="2"/>
      <c r="M6842" s="2"/>
    </row>
    <row r="6843" spans="12:13" x14ac:dyDescent="0.2">
      <c r="L6843" s="2"/>
      <c r="M6843" s="2"/>
    </row>
    <row r="6844" spans="12:13" x14ac:dyDescent="0.2">
      <c r="L6844" s="2"/>
      <c r="M6844" s="2"/>
    </row>
    <row r="6845" spans="12:13" x14ac:dyDescent="0.2">
      <c r="L6845" s="2"/>
      <c r="M6845" s="2"/>
    </row>
    <row r="6846" spans="12:13" x14ac:dyDescent="0.2">
      <c r="L6846" s="2"/>
      <c r="M6846" s="2"/>
    </row>
    <row r="6847" spans="12:13" x14ac:dyDescent="0.2">
      <c r="L6847" s="2"/>
      <c r="M6847" s="2"/>
    </row>
    <row r="6848" spans="12:13" x14ac:dyDescent="0.2">
      <c r="L6848" s="2"/>
      <c r="M6848" s="2"/>
    </row>
    <row r="6849" spans="12:13" x14ac:dyDescent="0.2">
      <c r="L6849" s="2"/>
      <c r="M6849" s="2"/>
    </row>
    <row r="6850" spans="12:13" x14ac:dyDescent="0.2">
      <c r="L6850" s="2"/>
      <c r="M6850" s="2"/>
    </row>
    <row r="6851" spans="12:13" x14ac:dyDescent="0.2">
      <c r="L6851" s="2"/>
      <c r="M6851" s="2"/>
    </row>
    <row r="6852" spans="12:13" x14ac:dyDescent="0.2">
      <c r="L6852" s="2"/>
      <c r="M6852" s="2"/>
    </row>
    <row r="6853" spans="12:13" x14ac:dyDescent="0.2">
      <c r="L6853" s="2"/>
      <c r="M6853" s="2"/>
    </row>
    <row r="6854" spans="12:13" x14ac:dyDescent="0.2">
      <c r="L6854" s="2"/>
      <c r="M6854" s="2"/>
    </row>
    <row r="6855" spans="12:13" x14ac:dyDescent="0.2">
      <c r="L6855" s="2"/>
      <c r="M6855" s="2"/>
    </row>
    <row r="6856" spans="12:13" x14ac:dyDescent="0.2">
      <c r="L6856" s="2"/>
      <c r="M6856" s="2"/>
    </row>
    <row r="6857" spans="12:13" x14ac:dyDescent="0.2">
      <c r="L6857" s="2"/>
      <c r="M6857" s="2"/>
    </row>
    <row r="6858" spans="12:13" x14ac:dyDescent="0.2">
      <c r="L6858" s="2"/>
      <c r="M6858" s="2"/>
    </row>
    <row r="6859" spans="12:13" x14ac:dyDescent="0.2">
      <c r="L6859" s="2"/>
      <c r="M6859" s="2"/>
    </row>
    <row r="6860" spans="12:13" x14ac:dyDescent="0.2">
      <c r="L6860" s="2"/>
      <c r="M6860" s="2"/>
    </row>
    <row r="6861" spans="12:13" x14ac:dyDescent="0.2">
      <c r="L6861" s="2"/>
      <c r="M6861" s="2"/>
    </row>
    <row r="6862" spans="12:13" x14ac:dyDescent="0.2">
      <c r="L6862" s="2"/>
      <c r="M6862" s="2"/>
    </row>
    <row r="6863" spans="12:13" x14ac:dyDescent="0.2">
      <c r="L6863" s="2"/>
      <c r="M6863" s="2"/>
    </row>
    <row r="6864" spans="12:13" x14ac:dyDescent="0.2">
      <c r="L6864" s="2"/>
      <c r="M6864" s="2"/>
    </row>
    <row r="6865" spans="12:13" x14ac:dyDescent="0.2">
      <c r="L6865" s="2"/>
      <c r="M6865" s="2"/>
    </row>
    <row r="6866" spans="12:13" x14ac:dyDescent="0.2">
      <c r="L6866" s="2"/>
      <c r="M6866" s="2"/>
    </row>
    <row r="6867" spans="12:13" x14ac:dyDescent="0.2">
      <c r="L6867" s="2"/>
      <c r="M6867" s="2"/>
    </row>
    <row r="6868" spans="12:13" x14ac:dyDescent="0.2">
      <c r="L6868" s="2"/>
      <c r="M6868" s="2"/>
    </row>
    <row r="6869" spans="12:13" x14ac:dyDescent="0.2">
      <c r="L6869" s="2"/>
      <c r="M6869" s="2"/>
    </row>
    <row r="6870" spans="12:13" x14ac:dyDescent="0.2">
      <c r="L6870" s="2"/>
      <c r="M6870" s="2"/>
    </row>
    <row r="6871" spans="12:13" x14ac:dyDescent="0.2">
      <c r="L6871" s="2"/>
      <c r="M6871" s="2"/>
    </row>
    <row r="6872" spans="12:13" x14ac:dyDescent="0.2">
      <c r="L6872" s="2"/>
      <c r="M6872" s="2"/>
    </row>
    <row r="6873" spans="12:13" x14ac:dyDescent="0.2">
      <c r="L6873" s="2"/>
      <c r="M6873" s="2"/>
    </row>
    <row r="6874" spans="12:13" x14ac:dyDescent="0.2">
      <c r="L6874" s="2"/>
      <c r="M6874" s="2"/>
    </row>
    <row r="6875" spans="12:13" x14ac:dyDescent="0.2">
      <c r="L6875" s="2"/>
      <c r="M6875" s="2"/>
    </row>
    <row r="6876" spans="12:13" x14ac:dyDescent="0.2">
      <c r="L6876" s="2"/>
      <c r="M6876" s="2"/>
    </row>
    <row r="6877" spans="12:13" x14ac:dyDescent="0.2">
      <c r="L6877" s="2"/>
      <c r="M6877" s="2"/>
    </row>
    <row r="6878" spans="12:13" x14ac:dyDescent="0.2">
      <c r="L6878" s="2"/>
      <c r="M6878" s="2"/>
    </row>
    <row r="6879" spans="12:13" x14ac:dyDescent="0.2">
      <c r="L6879" s="2"/>
      <c r="M6879" s="2"/>
    </row>
    <row r="6880" spans="12:13" x14ac:dyDescent="0.2">
      <c r="L6880" s="2"/>
      <c r="M6880" s="2"/>
    </row>
    <row r="6881" spans="12:13" x14ac:dyDescent="0.2">
      <c r="L6881" s="2"/>
      <c r="M6881" s="2"/>
    </row>
    <row r="6882" spans="12:13" x14ac:dyDescent="0.2">
      <c r="L6882" s="2"/>
      <c r="M6882" s="2"/>
    </row>
    <row r="6883" spans="12:13" x14ac:dyDescent="0.2">
      <c r="L6883" s="2"/>
      <c r="M6883" s="2"/>
    </row>
    <row r="6884" spans="12:13" x14ac:dyDescent="0.2">
      <c r="L6884" s="2"/>
      <c r="M6884" s="2"/>
    </row>
    <row r="6885" spans="12:13" x14ac:dyDescent="0.2">
      <c r="L6885" s="2"/>
      <c r="M6885" s="2"/>
    </row>
    <row r="6886" spans="12:13" x14ac:dyDescent="0.2">
      <c r="L6886" s="2"/>
      <c r="M6886" s="2"/>
    </row>
    <row r="6887" spans="12:13" x14ac:dyDescent="0.2">
      <c r="L6887" s="2"/>
      <c r="M6887" s="2"/>
    </row>
    <row r="6888" spans="12:13" x14ac:dyDescent="0.2">
      <c r="L6888" s="2"/>
      <c r="M6888" s="2"/>
    </row>
    <row r="6889" spans="12:13" x14ac:dyDescent="0.2">
      <c r="L6889" s="2"/>
      <c r="M6889" s="2"/>
    </row>
    <row r="6890" spans="12:13" x14ac:dyDescent="0.2">
      <c r="L6890" s="2"/>
      <c r="M6890" s="2"/>
    </row>
    <row r="6891" spans="12:13" x14ac:dyDescent="0.2">
      <c r="L6891" s="2"/>
      <c r="M6891" s="2"/>
    </row>
    <row r="6892" spans="12:13" x14ac:dyDescent="0.2">
      <c r="L6892" s="2"/>
      <c r="M6892" s="2"/>
    </row>
    <row r="6893" spans="12:13" x14ac:dyDescent="0.2">
      <c r="L6893" s="2"/>
      <c r="M6893" s="2"/>
    </row>
    <row r="6894" spans="12:13" x14ac:dyDescent="0.2">
      <c r="L6894" s="2"/>
      <c r="M6894" s="2"/>
    </row>
    <row r="6895" spans="12:13" x14ac:dyDescent="0.2">
      <c r="L6895" s="2"/>
      <c r="M6895" s="2"/>
    </row>
    <row r="6896" spans="12:13" x14ac:dyDescent="0.2">
      <c r="L6896" s="2"/>
      <c r="M6896" s="2"/>
    </row>
    <row r="6897" spans="12:13" x14ac:dyDescent="0.2">
      <c r="L6897" s="2"/>
      <c r="M6897" s="2"/>
    </row>
    <row r="6898" spans="12:13" x14ac:dyDescent="0.2">
      <c r="L6898" s="2"/>
      <c r="M6898" s="2"/>
    </row>
    <row r="6899" spans="12:13" x14ac:dyDescent="0.2">
      <c r="L6899" s="2"/>
      <c r="M6899" s="2"/>
    </row>
    <row r="6900" spans="12:13" x14ac:dyDescent="0.2">
      <c r="L6900" s="2"/>
      <c r="M6900" s="2"/>
    </row>
    <row r="6901" spans="12:13" x14ac:dyDescent="0.2">
      <c r="L6901" s="2"/>
      <c r="M6901" s="2"/>
    </row>
    <row r="6902" spans="12:13" x14ac:dyDescent="0.2">
      <c r="L6902" s="2"/>
      <c r="M6902" s="2"/>
    </row>
    <row r="6903" spans="12:13" x14ac:dyDescent="0.2">
      <c r="L6903" s="2"/>
      <c r="M6903" s="2"/>
    </row>
    <row r="6904" spans="12:13" x14ac:dyDescent="0.2">
      <c r="L6904" s="2"/>
      <c r="M6904" s="2"/>
    </row>
    <row r="6905" spans="12:13" x14ac:dyDescent="0.2">
      <c r="L6905" s="2"/>
      <c r="M6905" s="2"/>
    </row>
    <row r="6906" spans="12:13" x14ac:dyDescent="0.2">
      <c r="L6906" s="2"/>
      <c r="M6906" s="2"/>
    </row>
    <row r="6907" spans="12:13" x14ac:dyDescent="0.2">
      <c r="L6907" s="2"/>
      <c r="M6907" s="2"/>
    </row>
    <row r="6908" spans="12:13" x14ac:dyDescent="0.2">
      <c r="L6908" s="2"/>
      <c r="M6908" s="2"/>
    </row>
    <row r="6909" spans="12:13" x14ac:dyDescent="0.2">
      <c r="L6909" s="2"/>
      <c r="M6909" s="2"/>
    </row>
    <row r="6910" spans="12:13" x14ac:dyDescent="0.2">
      <c r="L6910" s="2"/>
      <c r="M6910" s="2"/>
    </row>
    <row r="6911" spans="12:13" x14ac:dyDescent="0.2">
      <c r="L6911" s="2"/>
      <c r="M6911" s="2"/>
    </row>
    <row r="6912" spans="12:13" x14ac:dyDescent="0.2">
      <c r="L6912" s="2"/>
      <c r="M6912" s="2"/>
    </row>
    <row r="6913" spans="12:13" x14ac:dyDescent="0.2">
      <c r="L6913" s="2"/>
      <c r="M6913" s="2"/>
    </row>
    <row r="6914" spans="12:13" x14ac:dyDescent="0.2">
      <c r="L6914" s="2"/>
      <c r="M6914" s="2"/>
    </row>
    <row r="6915" spans="12:13" x14ac:dyDescent="0.2">
      <c r="L6915" s="2"/>
      <c r="M6915" s="2"/>
    </row>
    <row r="6916" spans="12:13" x14ac:dyDescent="0.2">
      <c r="L6916" s="2"/>
      <c r="M6916" s="2"/>
    </row>
    <row r="6917" spans="12:13" x14ac:dyDescent="0.2">
      <c r="L6917" s="2"/>
      <c r="M6917" s="2"/>
    </row>
    <row r="6918" spans="12:13" x14ac:dyDescent="0.2">
      <c r="L6918" s="2"/>
      <c r="M6918" s="2"/>
    </row>
    <row r="6919" spans="12:13" x14ac:dyDescent="0.2">
      <c r="L6919" s="2"/>
      <c r="M6919" s="2"/>
    </row>
    <row r="6920" spans="12:13" x14ac:dyDescent="0.2">
      <c r="L6920" s="2"/>
      <c r="M6920" s="2"/>
    </row>
    <row r="6921" spans="12:13" x14ac:dyDescent="0.2">
      <c r="L6921" s="2"/>
      <c r="M6921" s="2"/>
    </row>
    <row r="6922" spans="12:13" x14ac:dyDescent="0.2">
      <c r="L6922" s="2"/>
      <c r="M6922" s="2"/>
    </row>
    <row r="6923" spans="12:13" x14ac:dyDescent="0.2">
      <c r="L6923" s="2"/>
      <c r="M6923" s="2"/>
    </row>
    <row r="6924" spans="12:13" x14ac:dyDescent="0.2">
      <c r="L6924" s="2"/>
      <c r="M6924" s="2"/>
    </row>
    <row r="6925" spans="12:13" x14ac:dyDescent="0.2">
      <c r="L6925" s="2"/>
      <c r="M6925" s="2"/>
    </row>
    <row r="6926" spans="12:13" x14ac:dyDescent="0.2">
      <c r="L6926" s="2"/>
      <c r="M6926" s="2"/>
    </row>
    <row r="6927" spans="12:13" x14ac:dyDescent="0.2">
      <c r="L6927" s="2"/>
      <c r="M6927" s="2"/>
    </row>
    <row r="6928" spans="12:13" x14ac:dyDescent="0.2">
      <c r="L6928" s="2"/>
      <c r="M6928" s="2"/>
    </row>
    <row r="6929" spans="12:13" x14ac:dyDescent="0.2">
      <c r="L6929" s="2"/>
      <c r="M6929" s="2"/>
    </row>
    <row r="6930" spans="12:13" x14ac:dyDescent="0.2">
      <c r="L6930" s="2"/>
      <c r="M6930" s="2"/>
    </row>
    <row r="6931" spans="12:13" x14ac:dyDescent="0.2">
      <c r="L6931" s="2"/>
      <c r="M6931" s="2"/>
    </row>
    <row r="6932" spans="12:13" x14ac:dyDescent="0.2">
      <c r="L6932" s="2"/>
      <c r="M6932" s="2"/>
    </row>
    <row r="6933" spans="12:13" x14ac:dyDescent="0.2">
      <c r="L6933" s="2"/>
      <c r="M6933" s="2"/>
    </row>
    <row r="6934" spans="12:13" x14ac:dyDescent="0.2">
      <c r="L6934" s="2"/>
      <c r="M6934" s="2"/>
    </row>
    <row r="6935" spans="12:13" x14ac:dyDescent="0.2">
      <c r="L6935" s="2"/>
      <c r="M6935" s="2"/>
    </row>
    <row r="6936" spans="12:13" x14ac:dyDescent="0.2">
      <c r="L6936" s="2"/>
      <c r="M6936" s="2"/>
    </row>
    <row r="6937" spans="12:13" x14ac:dyDescent="0.2">
      <c r="L6937" s="2"/>
      <c r="M6937" s="2"/>
    </row>
    <row r="6938" spans="12:13" x14ac:dyDescent="0.2">
      <c r="L6938" s="2"/>
      <c r="M6938" s="2"/>
    </row>
    <row r="6939" spans="12:13" x14ac:dyDescent="0.2">
      <c r="L6939" s="2"/>
      <c r="M6939" s="2"/>
    </row>
    <row r="6940" spans="12:13" x14ac:dyDescent="0.2">
      <c r="L6940" s="2"/>
      <c r="M6940" s="2"/>
    </row>
    <row r="6941" spans="12:13" x14ac:dyDescent="0.2">
      <c r="L6941" s="2"/>
      <c r="M6941" s="2"/>
    </row>
    <row r="6942" spans="12:13" x14ac:dyDescent="0.2">
      <c r="L6942" s="2"/>
      <c r="M6942" s="2"/>
    </row>
    <row r="6943" spans="12:13" x14ac:dyDescent="0.2">
      <c r="L6943" s="2"/>
      <c r="M6943" s="2"/>
    </row>
    <row r="6944" spans="12:13" x14ac:dyDescent="0.2">
      <c r="L6944" s="2"/>
      <c r="M6944" s="2"/>
    </row>
    <row r="6945" spans="12:13" x14ac:dyDescent="0.2">
      <c r="L6945" s="2"/>
      <c r="M6945" s="2"/>
    </row>
    <row r="6946" spans="12:13" x14ac:dyDescent="0.2">
      <c r="L6946" s="2"/>
      <c r="M6946" s="2"/>
    </row>
    <row r="6947" spans="12:13" x14ac:dyDescent="0.2">
      <c r="L6947" s="2"/>
      <c r="M6947" s="2"/>
    </row>
    <row r="6948" spans="12:13" x14ac:dyDescent="0.2">
      <c r="L6948" s="2"/>
      <c r="M6948" s="2"/>
    </row>
    <row r="6949" spans="12:13" x14ac:dyDescent="0.2">
      <c r="L6949" s="2"/>
      <c r="M6949" s="2"/>
    </row>
    <row r="6950" spans="12:13" x14ac:dyDescent="0.2">
      <c r="L6950" s="2"/>
      <c r="M6950" s="2"/>
    </row>
    <row r="6951" spans="12:13" x14ac:dyDescent="0.2">
      <c r="L6951" s="2"/>
      <c r="M6951" s="2"/>
    </row>
    <row r="6952" spans="12:13" x14ac:dyDescent="0.2">
      <c r="L6952" s="2"/>
      <c r="M6952" s="2"/>
    </row>
    <row r="6953" spans="12:13" x14ac:dyDescent="0.2">
      <c r="L6953" s="2"/>
      <c r="M6953" s="2"/>
    </row>
    <row r="6954" spans="12:13" x14ac:dyDescent="0.2">
      <c r="L6954" s="2"/>
      <c r="M6954" s="2"/>
    </row>
    <row r="6955" spans="12:13" x14ac:dyDescent="0.2">
      <c r="L6955" s="2"/>
      <c r="M6955" s="2"/>
    </row>
    <row r="6956" spans="12:13" x14ac:dyDescent="0.2">
      <c r="L6956" s="2"/>
      <c r="M6956" s="2"/>
    </row>
    <row r="6957" spans="12:13" x14ac:dyDescent="0.2">
      <c r="L6957" s="2"/>
      <c r="M6957" s="2"/>
    </row>
    <row r="6958" spans="12:13" x14ac:dyDescent="0.2">
      <c r="L6958" s="2"/>
      <c r="M6958" s="2"/>
    </row>
    <row r="6959" spans="12:13" x14ac:dyDescent="0.2">
      <c r="L6959" s="2"/>
      <c r="M6959" s="2"/>
    </row>
    <row r="6960" spans="12:13" x14ac:dyDescent="0.2">
      <c r="L6960" s="2"/>
      <c r="M6960" s="2"/>
    </row>
    <row r="6961" spans="12:13" x14ac:dyDescent="0.2">
      <c r="L6961" s="2"/>
      <c r="M6961" s="2"/>
    </row>
    <row r="6962" spans="12:13" x14ac:dyDescent="0.2">
      <c r="L6962" s="2"/>
      <c r="M6962" s="2"/>
    </row>
    <row r="6963" spans="12:13" x14ac:dyDescent="0.2">
      <c r="L6963" s="2"/>
      <c r="M6963" s="2"/>
    </row>
    <row r="6964" spans="12:13" x14ac:dyDescent="0.2">
      <c r="L6964" s="2"/>
      <c r="M6964" s="2"/>
    </row>
    <row r="6965" spans="12:13" x14ac:dyDescent="0.2">
      <c r="L6965" s="2"/>
      <c r="M6965" s="2"/>
    </row>
    <row r="6966" spans="12:13" x14ac:dyDescent="0.2">
      <c r="L6966" s="2"/>
      <c r="M6966" s="2"/>
    </row>
    <row r="6967" spans="12:13" x14ac:dyDescent="0.2">
      <c r="L6967" s="2"/>
      <c r="M6967" s="2"/>
    </row>
    <row r="6968" spans="12:13" x14ac:dyDescent="0.2">
      <c r="L6968" s="2"/>
      <c r="M6968" s="2"/>
    </row>
    <row r="6969" spans="12:13" x14ac:dyDescent="0.2">
      <c r="L6969" s="2"/>
      <c r="M6969" s="2"/>
    </row>
    <row r="6970" spans="12:13" x14ac:dyDescent="0.2">
      <c r="L6970" s="2"/>
      <c r="M6970" s="2"/>
    </row>
    <row r="6971" spans="12:13" x14ac:dyDescent="0.2">
      <c r="L6971" s="2"/>
      <c r="M6971" s="2"/>
    </row>
    <row r="6972" spans="12:13" x14ac:dyDescent="0.2">
      <c r="L6972" s="2"/>
      <c r="M6972" s="2"/>
    </row>
    <row r="6973" spans="12:13" x14ac:dyDescent="0.2">
      <c r="L6973" s="2"/>
      <c r="M6973" s="2"/>
    </row>
    <row r="6974" spans="12:13" x14ac:dyDescent="0.2">
      <c r="L6974" s="2"/>
      <c r="M6974" s="2"/>
    </row>
    <row r="6975" spans="12:13" x14ac:dyDescent="0.2">
      <c r="L6975" s="2"/>
      <c r="M6975" s="2"/>
    </row>
    <row r="6976" spans="12:13" x14ac:dyDescent="0.2">
      <c r="L6976" s="2"/>
      <c r="M6976" s="2"/>
    </row>
    <row r="6977" spans="12:13" x14ac:dyDescent="0.2">
      <c r="L6977" s="2"/>
      <c r="M6977" s="2"/>
    </row>
    <row r="6978" spans="12:13" x14ac:dyDescent="0.2">
      <c r="L6978" s="2"/>
      <c r="M6978" s="2"/>
    </row>
    <row r="6979" spans="12:13" x14ac:dyDescent="0.2">
      <c r="L6979" s="2"/>
      <c r="M6979" s="2"/>
    </row>
    <row r="6980" spans="12:13" x14ac:dyDescent="0.2">
      <c r="L6980" s="2"/>
      <c r="M6980" s="2"/>
    </row>
    <row r="6981" spans="12:13" x14ac:dyDescent="0.2">
      <c r="L6981" s="2"/>
      <c r="M6981" s="2"/>
    </row>
    <row r="6982" spans="12:13" x14ac:dyDescent="0.2">
      <c r="L6982" s="2"/>
      <c r="M6982" s="2"/>
    </row>
    <row r="6983" spans="12:13" x14ac:dyDescent="0.2">
      <c r="L6983" s="2"/>
      <c r="M6983" s="2"/>
    </row>
    <row r="6984" spans="12:13" x14ac:dyDescent="0.2">
      <c r="L6984" s="2"/>
      <c r="M6984" s="2"/>
    </row>
    <row r="6985" spans="12:13" x14ac:dyDescent="0.2">
      <c r="L6985" s="2"/>
      <c r="M6985" s="2"/>
    </row>
    <row r="6986" spans="12:13" x14ac:dyDescent="0.2">
      <c r="L6986" s="2"/>
      <c r="M6986" s="2"/>
    </row>
    <row r="6987" spans="12:13" x14ac:dyDescent="0.2">
      <c r="L6987" s="2"/>
      <c r="M6987" s="2"/>
    </row>
    <row r="6988" spans="12:13" x14ac:dyDescent="0.2">
      <c r="L6988" s="2"/>
      <c r="M6988" s="2"/>
    </row>
    <row r="6989" spans="12:13" x14ac:dyDescent="0.2">
      <c r="L6989" s="2"/>
      <c r="M6989" s="2"/>
    </row>
    <row r="6990" spans="12:13" x14ac:dyDescent="0.2">
      <c r="L6990" s="2"/>
      <c r="M6990" s="2"/>
    </row>
    <row r="6991" spans="12:13" x14ac:dyDescent="0.2">
      <c r="L6991" s="2"/>
      <c r="M6991" s="2"/>
    </row>
    <row r="6992" spans="12:13" x14ac:dyDescent="0.2">
      <c r="L6992" s="2"/>
      <c r="M6992" s="2"/>
    </row>
    <row r="6993" spans="12:13" x14ac:dyDescent="0.2">
      <c r="L6993" s="2"/>
      <c r="M6993" s="2"/>
    </row>
    <row r="6994" spans="12:13" x14ac:dyDescent="0.2">
      <c r="L6994" s="2"/>
      <c r="M6994" s="2"/>
    </row>
    <row r="6995" spans="12:13" x14ac:dyDescent="0.2">
      <c r="L6995" s="2"/>
      <c r="M6995" s="2"/>
    </row>
    <row r="6996" spans="12:13" x14ac:dyDescent="0.2">
      <c r="L6996" s="2"/>
      <c r="M6996" s="2"/>
    </row>
    <row r="6997" spans="12:13" x14ac:dyDescent="0.2">
      <c r="L6997" s="2"/>
      <c r="M6997" s="2"/>
    </row>
    <row r="6998" spans="12:13" x14ac:dyDescent="0.2">
      <c r="L6998" s="2"/>
      <c r="M6998" s="2"/>
    </row>
    <row r="6999" spans="12:13" x14ac:dyDescent="0.2">
      <c r="L6999" s="2"/>
      <c r="M6999" s="2"/>
    </row>
    <row r="7000" spans="12:13" x14ac:dyDescent="0.2">
      <c r="L7000" s="2"/>
      <c r="M7000" s="2"/>
    </row>
    <row r="7001" spans="12:13" x14ac:dyDescent="0.2">
      <c r="L7001" s="2"/>
      <c r="M7001" s="2"/>
    </row>
    <row r="7002" spans="12:13" x14ac:dyDescent="0.2">
      <c r="L7002" s="2"/>
      <c r="M7002" s="2"/>
    </row>
    <row r="7003" spans="12:13" x14ac:dyDescent="0.2">
      <c r="L7003" s="2"/>
      <c r="M7003" s="2"/>
    </row>
    <row r="7004" spans="12:13" x14ac:dyDescent="0.2">
      <c r="L7004" s="2"/>
      <c r="M7004" s="2"/>
    </row>
    <row r="7005" spans="12:13" x14ac:dyDescent="0.2">
      <c r="L7005" s="2"/>
      <c r="M7005" s="2"/>
    </row>
    <row r="7006" spans="12:13" x14ac:dyDescent="0.2">
      <c r="L7006" s="2"/>
      <c r="M7006" s="2"/>
    </row>
    <row r="7007" spans="12:13" x14ac:dyDescent="0.2">
      <c r="L7007" s="2"/>
      <c r="M7007" s="2"/>
    </row>
    <row r="7008" spans="12:13" x14ac:dyDescent="0.2">
      <c r="L7008" s="2"/>
      <c r="M7008" s="2"/>
    </row>
    <row r="7009" spans="12:13" x14ac:dyDescent="0.2">
      <c r="L7009" s="2"/>
      <c r="M7009" s="2"/>
    </row>
    <row r="7010" spans="12:13" x14ac:dyDescent="0.2">
      <c r="L7010" s="2"/>
      <c r="M7010" s="2"/>
    </row>
    <row r="7011" spans="12:13" x14ac:dyDescent="0.2">
      <c r="L7011" s="2"/>
      <c r="M7011" s="2"/>
    </row>
    <row r="7012" spans="12:13" x14ac:dyDescent="0.2">
      <c r="L7012" s="2"/>
      <c r="M7012" s="2"/>
    </row>
    <row r="7013" spans="12:13" x14ac:dyDescent="0.2">
      <c r="L7013" s="2"/>
      <c r="M7013" s="2"/>
    </row>
    <row r="7014" spans="12:13" x14ac:dyDescent="0.2">
      <c r="L7014" s="2"/>
      <c r="M7014" s="2"/>
    </row>
    <row r="7015" spans="12:13" x14ac:dyDescent="0.2">
      <c r="L7015" s="2"/>
      <c r="M7015" s="2"/>
    </row>
    <row r="7016" spans="12:13" x14ac:dyDescent="0.2">
      <c r="L7016" s="2"/>
      <c r="M7016" s="2"/>
    </row>
    <row r="7017" spans="12:13" x14ac:dyDescent="0.2">
      <c r="L7017" s="2"/>
      <c r="M7017" s="2"/>
    </row>
    <row r="7018" spans="12:13" x14ac:dyDescent="0.2">
      <c r="L7018" s="2"/>
      <c r="M7018" s="2"/>
    </row>
    <row r="7019" spans="12:13" x14ac:dyDescent="0.2">
      <c r="L7019" s="2"/>
      <c r="M7019" s="2"/>
    </row>
    <row r="7020" spans="12:13" x14ac:dyDescent="0.2">
      <c r="L7020" s="2"/>
      <c r="M7020" s="2"/>
    </row>
    <row r="7021" spans="12:13" x14ac:dyDescent="0.2">
      <c r="L7021" s="2"/>
      <c r="M7021" s="2"/>
    </row>
    <row r="7022" spans="12:13" x14ac:dyDescent="0.2">
      <c r="L7022" s="2"/>
      <c r="M7022" s="2"/>
    </row>
    <row r="7023" spans="12:13" x14ac:dyDescent="0.2">
      <c r="L7023" s="2"/>
      <c r="M7023" s="2"/>
    </row>
    <row r="7024" spans="12:13" x14ac:dyDescent="0.2">
      <c r="L7024" s="2"/>
      <c r="M7024" s="2"/>
    </row>
    <row r="7025" spans="12:13" x14ac:dyDescent="0.2">
      <c r="L7025" s="2"/>
      <c r="M7025" s="2"/>
    </row>
    <row r="7026" spans="12:13" x14ac:dyDescent="0.2">
      <c r="L7026" s="2"/>
      <c r="M7026" s="2"/>
    </row>
    <row r="7027" spans="12:13" x14ac:dyDescent="0.2">
      <c r="L7027" s="2"/>
      <c r="M7027" s="2"/>
    </row>
    <row r="7028" spans="12:13" x14ac:dyDescent="0.2">
      <c r="L7028" s="2"/>
      <c r="M7028" s="2"/>
    </row>
    <row r="7029" spans="12:13" x14ac:dyDescent="0.2">
      <c r="L7029" s="2"/>
      <c r="M7029" s="2"/>
    </row>
    <row r="7030" spans="12:13" x14ac:dyDescent="0.2">
      <c r="L7030" s="2"/>
      <c r="M7030" s="2"/>
    </row>
    <row r="7031" spans="12:13" x14ac:dyDescent="0.2">
      <c r="L7031" s="2"/>
      <c r="M7031" s="2"/>
    </row>
    <row r="7032" spans="12:13" x14ac:dyDescent="0.2">
      <c r="L7032" s="2"/>
      <c r="M7032" s="2"/>
    </row>
    <row r="7033" spans="12:13" x14ac:dyDescent="0.2">
      <c r="L7033" s="2"/>
      <c r="M7033" s="2"/>
    </row>
    <row r="7034" spans="12:13" x14ac:dyDescent="0.2">
      <c r="L7034" s="2"/>
      <c r="M7034" s="2"/>
    </row>
    <row r="7035" spans="12:13" x14ac:dyDescent="0.2">
      <c r="L7035" s="2"/>
      <c r="M7035" s="2"/>
    </row>
    <row r="7036" spans="12:13" x14ac:dyDescent="0.2">
      <c r="L7036" s="2"/>
      <c r="M7036" s="2"/>
    </row>
    <row r="7037" spans="12:13" x14ac:dyDescent="0.2">
      <c r="L7037" s="2"/>
      <c r="M7037" s="2"/>
    </row>
    <row r="7038" spans="12:13" x14ac:dyDescent="0.2">
      <c r="L7038" s="2"/>
      <c r="M7038" s="2"/>
    </row>
    <row r="7039" spans="12:13" x14ac:dyDescent="0.2">
      <c r="L7039" s="2"/>
      <c r="M7039" s="2"/>
    </row>
    <row r="7040" spans="12:13" x14ac:dyDescent="0.2">
      <c r="L7040" s="2"/>
      <c r="M7040" s="2"/>
    </row>
    <row r="7041" spans="12:13" x14ac:dyDescent="0.2">
      <c r="L7041" s="2"/>
      <c r="M7041" s="2"/>
    </row>
    <row r="7042" spans="12:13" x14ac:dyDescent="0.2">
      <c r="L7042" s="2"/>
      <c r="M7042" s="2"/>
    </row>
    <row r="7043" spans="12:13" x14ac:dyDescent="0.2">
      <c r="L7043" s="2"/>
      <c r="M7043" s="2"/>
    </row>
    <row r="7044" spans="12:13" x14ac:dyDescent="0.2">
      <c r="L7044" s="2"/>
      <c r="M7044" s="2"/>
    </row>
    <row r="7045" spans="12:13" x14ac:dyDescent="0.2">
      <c r="L7045" s="2"/>
      <c r="M7045" s="2"/>
    </row>
    <row r="7046" spans="12:13" x14ac:dyDescent="0.2">
      <c r="L7046" s="2"/>
      <c r="M7046" s="2"/>
    </row>
    <row r="7047" spans="12:13" x14ac:dyDescent="0.2">
      <c r="L7047" s="2"/>
      <c r="M7047" s="2"/>
    </row>
    <row r="7048" spans="12:13" x14ac:dyDescent="0.2">
      <c r="L7048" s="2"/>
      <c r="M7048" s="2"/>
    </row>
    <row r="7049" spans="12:13" x14ac:dyDescent="0.2">
      <c r="L7049" s="2"/>
      <c r="M7049" s="2"/>
    </row>
    <row r="7050" spans="12:13" x14ac:dyDescent="0.2">
      <c r="L7050" s="2"/>
      <c r="M7050" s="2"/>
    </row>
    <row r="7051" spans="12:13" x14ac:dyDescent="0.2">
      <c r="L7051" s="2"/>
      <c r="M7051" s="2"/>
    </row>
    <row r="7052" spans="12:13" x14ac:dyDescent="0.2">
      <c r="L7052" s="2"/>
      <c r="M7052" s="2"/>
    </row>
    <row r="7053" spans="12:13" x14ac:dyDescent="0.2">
      <c r="L7053" s="2"/>
      <c r="M7053" s="2"/>
    </row>
    <row r="7054" spans="12:13" x14ac:dyDescent="0.2">
      <c r="L7054" s="2"/>
      <c r="M7054" s="2"/>
    </row>
    <row r="7055" spans="12:13" x14ac:dyDescent="0.2">
      <c r="L7055" s="2"/>
      <c r="M7055" s="2"/>
    </row>
    <row r="7056" spans="12:13" x14ac:dyDescent="0.2">
      <c r="L7056" s="2"/>
      <c r="M7056" s="2"/>
    </row>
    <row r="7057" spans="12:13" x14ac:dyDescent="0.2">
      <c r="L7057" s="2"/>
      <c r="M7057" s="2"/>
    </row>
    <row r="7058" spans="12:13" x14ac:dyDescent="0.2">
      <c r="L7058" s="2"/>
      <c r="M7058" s="2"/>
    </row>
    <row r="7059" spans="12:13" x14ac:dyDescent="0.2">
      <c r="L7059" s="2"/>
      <c r="M7059" s="2"/>
    </row>
    <row r="7060" spans="12:13" x14ac:dyDescent="0.2">
      <c r="L7060" s="2"/>
      <c r="M7060" s="2"/>
    </row>
    <row r="7061" spans="12:13" x14ac:dyDescent="0.2">
      <c r="L7061" s="2"/>
      <c r="M7061" s="2"/>
    </row>
    <row r="7062" spans="12:13" x14ac:dyDescent="0.2">
      <c r="L7062" s="2"/>
      <c r="M7062" s="2"/>
    </row>
    <row r="7063" spans="12:13" x14ac:dyDescent="0.2">
      <c r="L7063" s="2"/>
      <c r="M7063" s="2"/>
    </row>
    <row r="7064" spans="12:13" x14ac:dyDescent="0.2">
      <c r="L7064" s="2"/>
      <c r="M7064" s="2"/>
    </row>
    <row r="7065" spans="12:13" x14ac:dyDescent="0.2">
      <c r="L7065" s="2"/>
      <c r="M7065" s="2"/>
    </row>
    <row r="7066" spans="12:13" x14ac:dyDescent="0.2">
      <c r="L7066" s="2"/>
      <c r="M7066" s="2"/>
    </row>
    <row r="7067" spans="12:13" x14ac:dyDescent="0.2">
      <c r="L7067" s="2"/>
      <c r="M7067" s="2"/>
    </row>
    <row r="7068" spans="12:13" x14ac:dyDescent="0.2">
      <c r="L7068" s="2"/>
      <c r="M7068" s="2"/>
    </row>
    <row r="7069" spans="12:13" x14ac:dyDescent="0.2">
      <c r="L7069" s="2"/>
      <c r="M7069" s="2"/>
    </row>
    <row r="7070" spans="12:13" x14ac:dyDescent="0.2">
      <c r="L7070" s="2"/>
      <c r="M7070" s="2"/>
    </row>
    <row r="7071" spans="12:13" x14ac:dyDescent="0.2">
      <c r="L7071" s="2"/>
      <c r="M7071" s="2"/>
    </row>
    <row r="7072" spans="12:13" x14ac:dyDescent="0.2">
      <c r="L7072" s="2"/>
      <c r="M7072" s="2"/>
    </row>
    <row r="7073" spans="12:13" x14ac:dyDescent="0.2">
      <c r="L7073" s="2"/>
      <c r="M7073" s="2"/>
    </row>
    <row r="7074" spans="12:13" x14ac:dyDescent="0.2">
      <c r="L7074" s="2"/>
      <c r="M7074" s="2"/>
    </row>
    <row r="7075" spans="12:13" x14ac:dyDescent="0.2">
      <c r="L7075" s="2"/>
      <c r="M7075" s="2"/>
    </row>
    <row r="7076" spans="12:13" x14ac:dyDescent="0.2">
      <c r="L7076" s="2"/>
      <c r="M7076" s="2"/>
    </row>
    <row r="7077" spans="12:13" x14ac:dyDescent="0.2">
      <c r="L7077" s="2"/>
      <c r="M7077" s="2"/>
    </row>
    <row r="7078" spans="12:13" x14ac:dyDescent="0.2">
      <c r="L7078" s="2"/>
      <c r="M7078" s="2"/>
    </row>
    <row r="7079" spans="12:13" x14ac:dyDescent="0.2">
      <c r="L7079" s="2"/>
      <c r="M7079" s="2"/>
    </row>
    <row r="7080" spans="12:13" x14ac:dyDescent="0.2">
      <c r="L7080" s="2"/>
      <c r="M7080" s="2"/>
    </row>
    <row r="7081" spans="12:13" x14ac:dyDescent="0.2">
      <c r="L7081" s="2"/>
      <c r="M7081" s="2"/>
    </row>
    <row r="7082" spans="12:13" x14ac:dyDescent="0.2">
      <c r="L7082" s="2"/>
      <c r="M7082" s="2"/>
    </row>
    <row r="7083" spans="12:13" x14ac:dyDescent="0.2">
      <c r="L7083" s="2"/>
      <c r="M7083" s="2"/>
    </row>
    <row r="7084" spans="12:13" x14ac:dyDescent="0.2">
      <c r="L7084" s="2"/>
      <c r="M7084" s="2"/>
    </row>
    <row r="7085" spans="12:13" x14ac:dyDescent="0.2">
      <c r="L7085" s="2"/>
      <c r="M7085" s="2"/>
    </row>
    <row r="7086" spans="12:13" x14ac:dyDescent="0.2">
      <c r="L7086" s="2"/>
      <c r="M7086" s="2"/>
    </row>
    <row r="7087" spans="12:13" x14ac:dyDescent="0.2">
      <c r="L7087" s="2"/>
      <c r="M7087" s="2"/>
    </row>
    <row r="7088" spans="12:13" x14ac:dyDescent="0.2">
      <c r="L7088" s="2"/>
      <c r="M7088" s="2"/>
    </row>
    <row r="7089" spans="12:13" x14ac:dyDescent="0.2">
      <c r="L7089" s="2"/>
      <c r="M7089" s="2"/>
    </row>
    <row r="7090" spans="12:13" x14ac:dyDescent="0.2">
      <c r="L7090" s="2"/>
      <c r="M7090" s="2"/>
    </row>
    <row r="7091" spans="12:13" x14ac:dyDescent="0.2">
      <c r="L7091" s="2"/>
      <c r="M7091" s="2"/>
    </row>
    <row r="7092" spans="12:13" x14ac:dyDescent="0.2">
      <c r="L7092" s="2"/>
      <c r="M7092" s="2"/>
    </row>
    <row r="7093" spans="12:13" x14ac:dyDescent="0.2">
      <c r="L7093" s="2"/>
      <c r="M7093" s="2"/>
    </row>
    <row r="7094" spans="12:13" x14ac:dyDescent="0.2">
      <c r="L7094" s="2"/>
      <c r="M7094" s="2"/>
    </row>
    <row r="7095" spans="12:13" x14ac:dyDescent="0.2">
      <c r="L7095" s="2"/>
      <c r="M7095" s="2"/>
    </row>
    <row r="7096" spans="12:13" x14ac:dyDescent="0.2">
      <c r="L7096" s="2"/>
      <c r="M7096" s="2"/>
    </row>
    <row r="7097" spans="12:13" x14ac:dyDescent="0.2">
      <c r="L7097" s="2"/>
      <c r="M7097" s="2"/>
    </row>
    <row r="7098" spans="12:13" x14ac:dyDescent="0.2">
      <c r="L7098" s="2"/>
      <c r="M7098" s="2"/>
    </row>
    <row r="7099" spans="12:13" x14ac:dyDescent="0.2">
      <c r="L7099" s="2"/>
      <c r="M7099" s="2"/>
    </row>
    <row r="7100" spans="12:13" x14ac:dyDescent="0.2">
      <c r="L7100" s="2"/>
      <c r="M7100" s="2"/>
    </row>
    <row r="7101" spans="12:13" x14ac:dyDescent="0.2">
      <c r="L7101" s="2"/>
      <c r="M7101" s="2"/>
    </row>
    <row r="7102" spans="12:13" x14ac:dyDescent="0.2">
      <c r="L7102" s="2"/>
      <c r="M7102" s="2"/>
    </row>
    <row r="7103" spans="12:13" x14ac:dyDescent="0.2">
      <c r="L7103" s="2"/>
      <c r="M7103" s="2"/>
    </row>
    <row r="7104" spans="12:13" x14ac:dyDescent="0.2">
      <c r="L7104" s="2"/>
      <c r="M7104" s="2"/>
    </row>
    <row r="7105" spans="12:13" x14ac:dyDescent="0.2">
      <c r="L7105" s="2"/>
      <c r="M7105" s="2"/>
    </row>
    <row r="7106" spans="12:13" x14ac:dyDescent="0.2">
      <c r="L7106" s="2"/>
      <c r="M7106" s="2"/>
    </row>
    <row r="7107" spans="12:13" x14ac:dyDescent="0.2">
      <c r="L7107" s="2"/>
      <c r="M7107" s="2"/>
    </row>
    <row r="7108" spans="12:13" x14ac:dyDescent="0.2">
      <c r="L7108" s="2"/>
      <c r="M7108" s="2"/>
    </row>
    <row r="7109" spans="12:13" x14ac:dyDescent="0.2">
      <c r="L7109" s="2"/>
      <c r="M7109" s="2"/>
    </row>
    <row r="7110" spans="12:13" x14ac:dyDescent="0.2">
      <c r="L7110" s="2"/>
      <c r="M7110" s="2"/>
    </row>
    <row r="7111" spans="12:13" x14ac:dyDescent="0.2">
      <c r="L7111" s="2"/>
      <c r="M7111" s="2"/>
    </row>
    <row r="7112" spans="12:13" x14ac:dyDescent="0.2">
      <c r="L7112" s="2"/>
      <c r="M7112" s="2"/>
    </row>
    <row r="7113" spans="12:13" x14ac:dyDescent="0.2">
      <c r="L7113" s="2"/>
      <c r="M7113" s="2"/>
    </row>
    <row r="7114" spans="12:13" x14ac:dyDescent="0.2">
      <c r="L7114" s="2"/>
      <c r="M7114" s="2"/>
    </row>
    <row r="7115" spans="12:13" x14ac:dyDescent="0.2">
      <c r="L7115" s="2"/>
      <c r="M7115" s="2"/>
    </row>
    <row r="7116" spans="12:13" x14ac:dyDescent="0.2">
      <c r="L7116" s="2"/>
      <c r="M7116" s="2"/>
    </row>
    <row r="7117" spans="12:13" x14ac:dyDescent="0.2">
      <c r="L7117" s="2"/>
      <c r="M7117" s="2"/>
    </row>
    <row r="7118" spans="12:13" x14ac:dyDescent="0.2">
      <c r="L7118" s="2"/>
      <c r="M7118" s="2"/>
    </row>
    <row r="7119" spans="12:13" x14ac:dyDescent="0.2">
      <c r="L7119" s="2"/>
      <c r="M7119" s="2"/>
    </row>
    <row r="7120" spans="12:13" x14ac:dyDescent="0.2">
      <c r="L7120" s="2"/>
      <c r="M7120" s="2"/>
    </row>
    <row r="7121" spans="12:13" x14ac:dyDescent="0.2">
      <c r="L7121" s="2"/>
      <c r="M7121" s="2"/>
    </row>
    <row r="7122" spans="12:13" x14ac:dyDescent="0.2">
      <c r="L7122" s="2"/>
      <c r="M7122" s="2"/>
    </row>
    <row r="7123" spans="12:13" x14ac:dyDescent="0.2">
      <c r="L7123" s="2"/>
      <c r="M7123" s="2"/>
    </row>
    <row r="7124" spans="12:13" x14ac:dyDescent="0.2">
      <c r="L7124" s="2"/>
      <c r="M7124" s="2"/>
    </row>
    <row r="7125" spans="12:13" x14ac:dyDescent="0.2">
      <c r="L7125" s="2"/>
      <c r="M7125" s="2"/>
    </row>
    <row r="7126" spans="12:13" x14ac:dyDescent="0.2">
      <c r="L7126" s="2"/>
      <c r="M7126" s="2"/>
    </row>
    <row r="7127" spans="12:13" x14ac:dyDescent="0.2">
      <c r="L7127" s="2"/>
      <c r="M7127" s="2"/>
    </row>
    <row r="7128" spans="12:13" x14ac:dyDescent="0.2">
      <c r="L7128" s="2"/>
      <c r="M7128" s="2"/>
    </row>
    <row r="7129" spans="12:13" x14ac:dyDescent="0.2">
      <c r="L7129" s="2"/>
      <c r="M7129" s="2"/>
    </row>
    <row r="7130" spans="12:13" x14ac:dyDescent="0.2">
      <c r="L7130" s="2"/>
      <c r="M7130" s="2"/>
    </row>
    <row r="7131" spans="12:13" x14ac:dyDescent="0.2">
      <c r="L7131" s="2"/>
      <c r="M7131" s="2"/>
    </row>
    <row r="7132" spans="12:13" x14ac:dyDescent="0.2">
      <c r="L7132" s="2"/>
      <c r="M7132" s="2"/>
    </row>
    <row r="7133" spans="12:13" x14ac:dyDescent="0.2">
      <c r="L7133" s="2"/>
      <c r="M7133" s="2"/>
    </row>
    <row r="7134" spans="12:13" x14ac:dyDescent="0.2">
      <c r="L7134" s="2"/>
      <c r="M7134" s="2"/>
    </row>
    <row r="7135" spans="12:13" x14ac:dyDescent="0.2">
      <c r="L7135" s="2"/>
      <c r="M7135" s="2"/>
    </row>
    <row r="7136" spans="12:13" x14ac:dyDescent="0.2">
      <c r="L7136" s="2"/>
      <c r="M7136" s="2"/>
    </row>
    <row r="7137" spans="12:13" x14ac:dyDescent="0.2">
      <c r="L7137" s="2"/>
      <c r="M7137" s="2"/>
    </row>
    <row r="7138" spans="12:13" x14ac:dyDescent="0.2">
      <c r="L7138" s="2"/>
      <c r="M7138" s="2"/>
    </row>
    <row r="7139" spans="12:13" x14ac:dyDescent="0.2">
      <c r="L7139" s="2"/>
      <c r="M7139" s="2"/>
    </row>
    <row r="7140" spans="12:13" x14ac:dyDescent="0.2">
      <c r="L7140" s="2"/>
      <c r="M7140" s="2"/>
    </row>
    <row r="7141" spans="12:13" x14ac:dyDescent="0.2">
      <c r="L7141" s="2"/>
      <c r="M7141" s="2"/>
    </row>
    <row r="7142" spans="12:13" x14ac:dyDescent="0.2">
      <c r="L7142" s="2"/>
      <c r="M7142" s="2"/>
    </row>
    <row r="7143" spans="12:13" x14ac:dyDescent="0.2">
      <c r="L7143" s="2"/>
      <c r="M7143" s="2"/>
    </row>
    <row r="7144" spans="12:13" x14ac:dyDescent="0.2">
      <c r="L7144" s="2"/>
      <c r="M7144" s="2"/>
    </row>
    <row r="7145" spans="12:13" x14ac:dyDescent="0.2">
      <c r="L7145" s="2"/>
      <c r="M7145" s="2"/>
    </row>
    <row r="7146" spans="12:13" x14ac:dyDescent="0.2">
      <c r="L7146" s="2"/>
      <c r="M7146" s="2"/>
    </row>
    <row r="7147" spans="12:13" x14ac:dyDescent="0.2">
      <c r="L7147" s="2"/>
      <c r="M7147" s="2"/>
    </row>
    <row r="7148" spans="12:13" x14ac:dyDescent="0.2">
      <c r="L7148" s="2"/>
      <c r="M7148" s="2"/>
    </row>
    <row r="7149" spans="12:13" x14ac:dyDescent="0.2">
      <c r="L7149" s="2"/>
      <c r="M7149" s="2"/>
    </row>
    <row r="7150" spans="12:13" x14ac:dyDescent="0.2">
      <c r="L7150" s="2"/>
      <c r="M7150" s="2"/>
    </row>
    <row r="7151" spans="12:13" x14ac:dyDescent="0.2">
      <c r="L7151" s="2"/>
      <c r="M7151" s="2"/>
    </row>
    <row r="7152" spans="12:13" x14ac:dyDescent="0.2">
      <c r="L7152" s="2"/>
      <c r="M7152" s="2"/>
    </row>
    <row r="7153" spans="12:13" x14ac:dyDescent="0.2">
      <c r="L7153" s="2"/>
      <c r="M7153" s="2"/>
    </row>
    <row r="7154" spans="12:13" x14ac:dyDescent="0.2">
      <c r="L7154" s="2"/>
      <c r="M7154" s="2"/>
    </row>
    <row r="7155" spans="12:13" x14ac:dyDescent="0.2">
      <c r="L7155" s="2"/>
      <c r="M7155" s="2"/>
    </row>
    <row r="7156" spans="12:13" x14ac:dyDescent="0.2">
      <c r="L7156" s="2"/>
      <c r="M7156" s="2"/>
    </row>
    <row r="7157" spans="12:13" x14ac:dyDescent="0.2">
      <c r="L7157" s="2"/>
      <c r="M7157" s="2"/>
    </row>
    <row r="7158" spans="12:13" x14ac:dyDescent="0.2">
      <c r="L7158" s="2"/>
      <c r="M7158" s="2"/>
    </row>
    <row r="7159" spans="12:13" x14ac:dyDescent="0.2">
      <c r="L7159" s="2"/>
      <c r="M7159" s="2"/>
    </row>
    <row r="7160" spans="12:13" x14ac:dyDescent="0.2">
      <c r="L7160" s="2"/>
      <c r="M7160" s="2"/>
    </row>
    <row r="7161" spans="12:13" x14ac:dyDescent="0.2">
      <c r="L7161" s="2"/>
      <c r="M7161" s="2"/>
    </row>
    <row r="7162" spans="12:13" x14ac:dyDescent="0.2">
      <c r="L7162" s="2"/>
      <c r="M7162" s="2"/>
    </row>
    <row r="7163" spans="12:13" x14ac:dyDescent="0.2">
      <c r="L7163" s="2"/>
      <c r="M7163" s="2"/>
    </row>
    <row r="7164" spans="12:13" x14ac:dyDescent="0.2">
      <c r="L7164" s="2"/>
      <c r="M7164" s="2"/>
    </row>
    <row r="7165" spans="12:13" x14ac:dyDescent="0.2">
      <c r="L7165" s="2"/>
      <c r="M7165" s="2"/>
    </row>
    <row r="7166" spans="12:13" x14ac:dyDescent="0.2">
      <c r="L7166" s="2"/>
      <c r="M7166" s="2"/>
    </row>
    <row r="7167" spans="12:13" x14ac:dyDescent="0.2">
      <c r="L7167" s="2"/>
      <c r="M7167" s="2"/>
    </row>
    <row r="7168" spans="12:13" x14ac:dyDescent="0.2">
      <c r="L7168" s="2"/>
      <c r="M7168" s="2"/>
    </row>
    <row r="7169" spans="12:13" x14ac:dyDescent="0.2">
      <c r="L7169" s="2"/>
      <c r="M7169" s="2"/>
    </row>
    <row r="7170" spans="12:13" x14ac:dyDescent="0.2">
      <c r="L7170" s="2"/>
      <c r="M7170" s="2"/>
    </row>
    <row r="7171" spans="12:13" x14ac:dyDescent="0.2">
      <c r="L7171" s="2"/>
      <c r="M7171" s="2"/>
    </row>
    <row r="7172" spans="12:13" x14ac:dyDescent="0.2">
      <c r="L7172" s="2"/>
      <c r="M7172" s="2"/>
    </row>
    <row r="7173" spans="12:13" x14ac:dyDescent="0.2">
      <c r="L7173" s="2"/>
      <c r="M7173" s="2"/>
    </row>
    <row r="7174" spans="12:13" x14ac:dyDescent="0.2">
      <c r="L7174" s="2"/>
      <c r="M7174" s="2"/>
    </row>
    <row r="7175" spans="12:13" x14ac:dyDescent="0.2">
      <c r="L7175" s="2"/>
      <c r="M7175" s="2"/>
    </row>
    <row r="7176" spans="12:13" x14ac:dyDescent="0.2">
      <c r="L7176" s="2"/>
      <c r="M7176" s="2"/>
    </row>
    <row r="7177" spans="12:13" x14ac:dyDescent="0.2">
      <c r="L7177" s="2"/>
      <c r="M7177" s="2"/>
    </row>
    <row r="7178" spans="12:13" x14ac:dyDescent="0.2">
      <c r="L7178" s="2"/>
      <c r="M7178" s="2"/>
    </row>
    <row r="7179" spans="12:13" x14ac:dyDescent="0.2">
      <c r="L7179" s="2"/>
      <c r="M7179" s="2"/>
    </row>
    <row r="7180" spans="12:13" x14ac:dyDescent="0.2">
      <c r="L7180" s="2"/>
      <c r="M7180" s="2"/>
    </row>
    <row r="7181" spans="12:13" x14ac:dyDescent="0.2">
      <c r="L7181" s="2"/>
      <c r="M7181" s="2"/>
    </row>
    <row r="7182" spans="12:13" x14ac:dyDescent="0.2">
      <c r="L7182" s="2"/>
      <c r="M7182" s="2"/>
    </row>
    <row r="7183" spans="12:13" x14ac:dyDescent="0.2">
      <c r="L7183" s="2"/>
      <c r="M7183" s="2"/>
    </row>
    <row r="7184" spans="12:13" x14ac:dyDescent="0.2">
      <c r="L7184" s="2"/>
      <c r="M7184" s="2"/>
    </row>
    <row r="7185" spans="12:13" x14ac:dyDescent="0.2">
      <c r="L7185" s="2"/>
      <c r="M7185" s="2"/>
    </row>
    <row r="7186" spans="12:13" x14ac:dyDescent="0.2">
      <c r="L7186" s="2"/>
      <c r="M7186" s="2"/>
    </row>
    <row r="7187" spans="12:13" x14ac:dyDescent="0.2">
      <c r="L7187" s="2"/>
      <c r="M7187" s="2"/>
    </row>
    <row r="7188" spans="12:13" x14ac:dyDescent="0.2">
      <c r="L7188" s="2"/>
      <c r="M7188" s="2"/>
    </row>
    <row r="7189" spans="12:13" x14ac:dyDescent="0.2">
      <c r="L7189" s="2"/>
      <c r="M7189" s="2"/>
    </row>
    <row r="7190" spans="12:13" x14ac:dyDescent="0.2">
      <c r="L7190" s="2"/>
      <c r="M7190" s="2"/>
    </row>
    <row r="7191" spans="12:13" x14ac:dyDescent="0.2">
      <c r="L7191" s="2"/>
      <c r="M7191" s="2"/>
    </row>
    <row r="7192" spans="12:13" x14ac:dyDescent="0.2">
      <c r="L7192" s="2"/>
      <c r="M7192" s="2"/>
    </row>
    <row r="7193" spans="12:13" x14ac:dyDescent="0.2">
      <c r="L7193" s="2"/>
      <c r="M7193" s="2"/>
    </row>
    <row r="7194" spans="12:13" x14ac:dyDescent="0.2">
      <c r="L7194" s="2"/>
      <c r="M7194" s="2"/>
    </row>
    <row r="7195" spans="12:13" x14ac:dyDescent="0.2">
      <c r="L7195" s="2"/>
      <c r="M7195" s="2"/>
    </row>
    <row r="7196" spans="12:13" x14ac:dyDescent="0.2">
      <c r="L7196" s="2"/>
      <c r="M7196" s="2"/>
    </row>
    <row r="7197" spans="12:13" x14ac:dyDescent="0.2">
      <c r="L7197" s="2"/>
      <c r="M7197" s="2"/>
    </row>
    <row r="7198" spans="12:13" x14ac:dyDescent="0.2">
      <c r="L7198" s="2"/>
      <c r="M7198" s="2"/>
    </row>
    <row r="7199" spans="12:13" x14ac:dyDescent="0.2">
      <c r="L7199" s="2"/>
      <c r="M7199" s="2"/>
    </row>
    <row r="7200" spans="12:13" x14ac:dyDescent="0.2">
      <c r="L7200" s="2"/>
      <c r="M7200" s="2"/>
    </row>
    <row r="7201" spans="12:13" x14ac:dyDescent="0.2">
      <c r="L7201" s="2"/>
      <c r="M7201" s="2"/>
    </row>
    <row r="7202" spans="12:13" x14ac:dyDescent="0.2">
      <c r="L7202" s="2"/>
      <c r="M7202" s="2"/>
    </row>
    <row r="7203" spans="12:13" x14ac:dyDescent="0.2">
      <c r="L7203" s="2"/>
      <c r="M7203" s="2"/>
    </row>
    <row r="7204" spans="12:13" x14ac:dyDescent="0.2">
      <c r="L7204" s="2"/>
      <c r="M7204" s="2"/>
    </row>
    <row r="7205" spans="12:13" x14ac:dyDescent="0.2">
      <c r="L7205" s="2"/>
      <c r="M7205" s="2"/>
    </row>
    <row r="7206" spans="12:13" x14ac:dyDescent="0.2">
      <c r="L7206" s="2"/>
      <c r="M7206" s="2"/>
    </row>
    <row r="7207" spans="12:13" x14ac:dyDescent="0.2">
      <c r="L7207" s="2"/>
      <c r="M7207" s="2"/>
    </row>
    <row r="7208" spans="12:13" x14ac:dyDescent="0.2">
      <c r="L7208" s="2"/>
      <c r="M7208" s="2"/>
    </row>
    <row r="7209" spans="12:13" x14ac:dyDescent="0.2">
      <c r="L7209" s="2"/>
      <c r="M7209" s="2"/>
    </row>
    <row r="7210" spans="12:13" x14ac:dyDescent="0.2">
      <c r="L7210" s="2"/>
      <c r="M7210" s="2"/>
    </row>
    <row r="7211" spans="12:13" x14ac:dyDescent="0.2">
      <c r="L7211" s="2"/>
      <c r="M7211" s="2"/>
    </row>
    <row r="7212" spans="12:13" x14ac:dyDescent="0.2">
      <c r="L7212" s="2"/>
      <c r="M7212" s="2"/>
    </row>
    <row r="7213" spans="12:13" x14ac:dyDescent="0.2">
      <c r="L7213" s="2"/>
      <c r="M7213" s="2"/>
    </row>
    <row r="7214" spans="12:13" x14ac:dyDescent="0.2">
      <c r="L7214" s="2"/>
      <c r="M7214" s="2"/>
    </row>
    <row r="7215" spans="12:13" x14ac:dyDescent="0.2">
      <c r="L7215" s="2"/>
      <c r="M7215" s="2"/>
    </row>
    <row r="7216" spans="12:13" x14ac:dyDescent="0.2">
      <c r="L7216" s="2"/>
      <c r="M7216" s="2"/>
    </row>
    <row r="7217" spans="12:13" x14ac:dyDescent="0.2">
      <c r="L7217" s="2"/>
      <c r="M7217" s="2"/>
    </row>
    <row r="7218" spans="12:13" x14ac:dyDescent="0.2">
      <c r="L7218" s="2"/>
      <c r="M7218" s="2"/>
    </row>
    <row r="7219" spans="12:13" x14ac:dyDescent="0.2">
      <c r="L7219" s="2"/>
      <c r="M7219" s="2"/>
    </row>
    <row r="7220" spans="12:13" x14ac:dyDescent="0.2">
      <c r="L7220" s="2"/>
      <c r="M7220" s="2"/>
    </row>
    <row r="7221" spans="12:13" x14ac:dyDescent="0.2">
      <c r="L7221" s="2"/>
      <c r="M7221" s="2"/>
    </row>
    <row r="7222" spans="12:13" x14ac:dyDescent="0.2">
      <c r="L7222" s="2"/>
      <c r="M7222" s="2"/>
    </row>
    <row r="7223" spans="12:13" x14ac:dyDescent="0.2">
      <c r="L7223" s="2"/>
      <c r="M7223" s="2"/>
    </row>
    <row r="7224" spans="12:13" x14ac:dyDescent="0.2">
      <c r="L7224" s="2"/>
      <c r="M7224" s="2"/>
    </row>
    <row r="7225" spans="12:13" x14ac:dyDescent="0.2">
      <c r="L7225" s="2"/>
      <c r="M7225" s="2"/>
    </row>
    <row r="7226" spans="12:13" x14ac:dyDescent="0.2">
      <c r="L7226" s="2"/>
      <c r="M7226" s="2"/>
    </row>
    <row r="7227" spans="12:13" x14ac:dyDescent="0.2">
      <c r="L7227" s="2"/>
      <c r="M7227" s="2"/>
    </row>
    <row r="7228" spans="12:13" x14ac:dyDescent="0.2">
      <c r="L7228" s="2"/>
      <c r="M7228" s="2"/>
    </row>
    <row r="7229" spans="12:13" x14ac:dyDescent="0.2">
      <c r="L7229" s="2"/>
      <c r="M7229" s="2"/>
    </row>
    <row r="7230" spans="12:13" x14ac:dyDescent="0.2">
      <c r="L7230" s="2"/>
      <c r="M7230" s="2"/>
    </row>
    <row r="7231" spans="12:13" x14ac:dyDescent="0.2">
      <c r="L7231" s="2"/>
      <c r="M7231" s="2"/>
    </row>
    <row r="7232" spans="12:13" x14ac:dyDescent="0.2">
      <c r="L7232" s="2"/>
      <c r="M7232" s="2"/>
    </row>
    <row r="7233" spans="12:13" x14ac:dyDescent="0.2">
      <c r="L7233" s="2"/>
      <c r="M7233" s="2"/>
    </row>
    <row r="7234" spans="12:13" x14ac:dyDescent="0.2">
      <c r="L7234" s="2"/>
      <c r="M7234" s="2"/>
    </row>
    <row r="7235" spans="12:13" x14ac:dyDescent="0.2">
      <c r="L7235" s="2"/>
      <c r="M7235" s="2"/>
    </row>
    <row r="7236" spans="12:13" x14ac:dyDescent="0.2">
      <c r="L7236" s="2"/>
      <c r="M7236" s="2"/>
    </row>
    <row r="7237" spans="12:13" x14ac:dyDescent="0.2">
      <c r="L7237" s="2"/>
      <c r="M7237" s="2"/>
    </row>
    <row r="7238" spans="12:13" x14ac:dyDescent="0.2">
      <c r="L7238" s="2"/>
      <c r="M7238" s="2"/>
    </row>
    <row r="7239" spans="12:13" x14ac:dyDescent="0.2">
      <c r="L7239" s="2"/>
      <c r="M7239" s="2"/>
    </row>
    <row r="7240" spans="12:13" x14ac:dyDescent="0.2">
      <c r="L7240" s="2"/>
      <c r="M7240" s="2"/>
    </row>
    <row r="7241" spans="12:13" x14ac:dyDescent="0.2">
      <c r="L7241" s="2"/>
      <c r="M7241" s="2"/>
    </row>
    <row r="7242" spans="12:13" x14ac:dyDescent="0.2">
      <c r="L7242" s="2"/>
      <c r="M7242" s="2"/>
    </row>
    <row r="7243" spans="12:13" x14ac:dyDescent="0.2">
      <c r="L7243" s="2"/>
      <c r="M7243" s="2"/>
    </row>
    <row r="7244" spans="12:13" x14ac:dyDescent="0.2">
      <c r="L7244" s="2"/>
      <c r="M7244" s="2"/>
    </row>
    <row r="7245" spans="12:13" x14ac:dyDescent="0.2">
      <c r="L7245" s="2"/>
      <c r="M7245" s="2"/>
    </row>
    <row r="7246" spans="12:13" x14ac:dyDescent="0.2">
      <c r="L7246" s="2"/>
      <c r="M7246" s="2"/>
    </row>
    <row r="7247" spans="12:13" x14ac:dyDescent="0.2">
      <c r="L7247" s="2"/>
      <c r="M7247" s="2"/>
    </row>
    <row r="7248" spans="12:13" x14ac:dyDescent="0.2">
      <c r="L7248" s="2"/>
      <c r="M7248" s="2"/>
    </row>
    <row r="7249" spans="12:13" x14ac:dyDescent="0.2">
      <c r="L7249" s="2"/>
      <c r="M7249" s="2"/>
    </row>
    <row r="7250" spans="12:13" x14ac:dyDescent="0.2">
      <c r="L7250" s="2"/>
      <c r="M7250" s="2"/>
    </row>
    <row r="7251" spans="12:13" x14ac:dyDescent="0.2">
      <c r="L7251" s="2"/>
      <c r="M7251" s="2"/>
    </row>
    <row r="7252" spans="12:13" x14ac:dyDescent="0.2">
      <c r="L7252" s="2"/>
      <c r="M7252" s="2"/>
    </row>
    <row r="7253" spans="12:13" x14ac:dyDescent="0.2">
      <c r="L7253" s="2"/>
      <c r="M7253" s="2"/>
    </row>
    <row r="7254" spans="12:13" x14ac:dyDescent="0.2">
      <c r="L7254" s="2"/>
      <c r="M7254" s="2"/>
    </row>
    <row r="7255" spans="12:13" x14ac:dyDescent="0.2">
      <c r="L7255" s="2"/>
      <c r="M7255" s="2"/>
    </row>
    <row r="7256" spans="12:13" x14ac:dyDescent="0.2">
      <c r="L7256" s="2"/>
      <c r="M7256" s="2"/>
    </row>
    <row r="7257" spans="12:13" x14ac:dyDescent="0.2">
      <c r="L7257" s="2"/>
      <c r="M7257" s="2"/>
    </row>
    <row r="7258" spans="12:13" x14ac:dyDescent="0.2">
      <c r="L7258" s="2"/>
      <c r="M7258" s="2"/>
    </row>
    <row r="7259" spans="12:13" x14ac:dyDescent="0.2">
      <c r="L7259" s="2"/>
      <c r="M7259" s="2"/>
    </row>
    <row r="7260" spans="12:13" x14ac:dyDescent="0.2">
      <c r="L7260" s="2"/>
      <c r="M7260" s="2"/>
    </row>
    <row r="7261" spans="12:13" x14ac:dyDescent="0.2">
      <c r="L7261" s="2"/>
      <c r="M7261" s="2"/>
    </row>
    <row r="7262" spans="12:13" x14ac:dyDescent="0.2">
      <c r="L7262" s="2"/>
      <c r="M7262" s="2"/>
    </row>
    <row r="7263" spans="12:13" x14ac:dyDescent="0.2">
      <c r="L7263" s="2"/>
      <c r="M7263" s="2"/>
    </row>
    <row r="7264" spans="12:13" x14ac:dyDescent="0.2">
      <c r="L7264" s="2"/>
      <c r="M7264" s="2"/>
    </row>
    <row r="7265" spans="12:13" x14ac:dyDescent="0.2">
      <c r="L7265" s="2"/>
      <c r="M7265" s="2"/>
    </row>
    <row r="7266" spans="12:13" x14ac:dyDescent="0.2">
      <c r="L7266" s="2"/>
      <c r="M7266" s="2"/>
    </row>
    <row r="7267" spans="12:13" x14ac:dyDescent="0.2">
      <c r="L7267" s="2"/>
      <c r="M7267" s="2"/>
    </row>
    <row r="7268" spans="12:13" x14ac:dyDescent="0.2">
      <c r="L7268" s="2"/>
      <c r="M7268" s="2"/>
    </row>
    <row r="7269" spans="12:13" x14ac:dyDescent="0.2">
      <c r="L7269" s="2"/>
      <c r="M7269" s="2"/>
    </row>
    <row r="7270" spans="12:13" x14ac:dyDescent="0.2">
      <c r="L7270" s="2"/>
      <c r="M7270" s="2"/>
    </row>
    <row r="7271" spans="12:13" x14ac:dyDescent="0.2">
      <c r="L7271" s="2"/>
      <c r="M7271" s="2"/>
    </row>
    <row r="7272" spans="12:13" x14ac:dyDescent="0.2">
      <c r="L7272" s="2"/>
      <c r="M7272" s="2"/>
    </row>
    <row r="7273" spans="12:13" x14ac:dyDescent="0.2">
      <c r="L7273" s="2"/>
      <c r="M7273" s="2"/>
    </row>
    <row r="7274" spans="12:13" x14ac:dyDescent="0.2">
      <c r="L7274" s="2"/>
      <c r="M7274" s="2"/>
    </row>
    <row r="7275" spans="12:13" x14ac:dyDescent="0.2">
      <c r="L7275" s="2"/>
      <c r="M7275" s="2"/>
    </row>
    <row r="7276" spans="12:13" x14ac:dyDescent="0.2">
      <c r="L7276" s="2"/>
      <c r="M7276" s="2"/>
    </row>
    <row r="7277" spans="12:13" x14ac:dyDescent="0.2">
      <c r="L7277" s="2"/>
      <c r="M7277" s="2"/>
    </row>
    <row r="7278" spans="12:13" x14ac:dyDescent="0.2">
      <c r="L7278" s="2"/>
      <c r="M7278" s="2"/>
    </row>
    <row r="7279" spans="12:13" x14ac:dyDescent="0.2">
      <c r="L7279" s="2"/>
      <c r="M7279" s="2"/>
    </row>
    <row r="7280" spans="12:13" x14ac:dyDescent="0.2">
      <c r="L7280" s="2"/>
      <c r="M7280" s="2"/>
    </row>
    <row r="7281" spans="12:13" x14ac:dyDescent="0.2">
      <c r="L7281" s="2"/>
      <c r="M7281" s="2"/>
    </row>
    <row r="7282" spans="12:13" x14ac:dyDescent="0.2">
      <c r="L7282" s="2"/>
      <c r="M7282" s="2"/>
    </row>
    <row r="7283" spans="12:13" x14ac:dyDescent="0.2">
      <c r="L7283" s="2"/>
      <c r="M7283" s="2"/>
    </row>
    <row r="7284" spans="12:13" x14ac:dyDescent="0.2">
      <c r="L7284" s="2"/>
      <c r="M7284" s="2"/>
    </row>
    <row r="7285" spans="12:13" x14ac:dyDescent="0.2">
      <c r="L7285" s="2"/>
      <c r="M7285" s="2"/>
    </row>
    <row r="7286" spans="12:13" x14ac:dyDescent="0.2">
      <c r="L7286" s="2"/>
      <c r="M7286" s="2"/>
    </row>
    <row r="7287" spans="12:13" x14ac:dyDescent="0.2">
      <c r="L7287" s="2"/>
      <c r="M7287" s="2"/>
    </row>
    <row r="7288" spans="12:13" x14ac:dyDescent="0.2">
      <c r="L7288" s="2"/>
      <c r="M7288" s="2"/>
    </row>
    <row r="7289" spans="12:13" x14ac:dyDescent="0.2">
      <c r="L7289" s="2"/>
      <c r="M7289" s="2"/>
    </row>
    <row r="7290" spans="12:13" x14ac:dyDescent="0.2">
      <c r="L7290" s="2"/>
      <c r="M7290" s="2"/>
    </row>
    <row r="7291" spans="12:13" x14ac:dyDescent="0.2">
      <c r="L7291" s="2"/>
      <c r="M7291" s="2"/>
    </row>
    <row r="7292" spans="12:13" x14ac:dyDescent="0.2">
      <c r="L7292" s="2"/>
      <c r="M7292" s="2"/>
    </row>
    <row r="7293" spans="12:13" x14ac:dyDescent="0.2">
      <c r="L7293" s="2"/>
      <c r="M7293" s="2"/>
    </row>
    <row r="7294" spans="12:13" x14ac:dyDescent="0.2">
      <c r="L7294" s="2"/>
      <c r="M7294" s="2"/>
    </row>
    <row r="7295" spans="12:13" x14ac:dyDescent="0.2">
      <c r="L7295" s="2"/>
      <c r="M7295" s="2"/>
    </row>
    <row r="7296" spans="12:13" x14ac:dyDescent="0.2">
      <c r="L7296" s="2"/>
      <c r="M7296" s="2"/>
    </row>
    <row r="7297" spans="12:13" x14ac:dyDescent="0.2">
      <c r="L7297" s="2"/>
      <c r="M7297" s="2"/>
    </row>
    <row r="7298" spans="12:13" x14ac:dyDescent="0.2">
      <c r="L7298" s="2"/>
      <c r="M7298" s="2"/>
    </row>
    <row r="7299" spans="12:13" x14ac:dyDescent="0.2">
      <c r="L7299" s="2"/>
      <c r="M7299" s="2"/>
    </row>
    <row r="7300" spans="12:13" x14ac:dyDescent="0.2">
      <c r="L7300" s="2"/>
      <c r="M7300" s="2"/>
    </row>
    <row r="7301" spans="12:13" x14ac:dyDescent="0.2">
      <c r="L7301" s="2"/>
      <c r="M7301" s="2"/>
    </row>
    <row r="7302" spans="12:13" x14ac:dyDescent="0.2">
      <c r="L7302" s="2"/>
      <c r="M7302" s="2"/>
    </row>
    <row r="7303" spans="12:13" x14ac:dyDescent="0.2">
      <c r="L7303" s="2"/>
      <c r="M7303" s="2"/>
    </row>
    <row r="7304" spans="12:13" x14ac:dyDescent="0.2">
      <c r="L7304" s="2"/>
      <c r="M7304" s="2"/>
    </row>
    <row r="7305" spans="12:13" x14ac:dyDescent="0.2">
      <c r="L7305" s="2"/>
      <c r="M7305" s="2"/>
    </row>
    <row r="7306" spans="12:13" x14ac:dyDescent="0.2">
      <c r="L7306" s="2"/>
      <c r="M7306" s="2"/>
    </row>
    <row r="7307" spans="12:13" x14ac:dyDescent="0.2">
      <c r="L7307" s="2"/>
      <c r="M7307" s="2"/>
    </row>
    <row r="7308" spans="12:13" x14ac:dyDescent="0.2">
      <c r="L7308" s="2"/>
      <c r="M7308" s="2"/>
    </row>
    <row r="7309" spans="12:13" x14ac:dyDescent="0.2">
      <c r="L7309" s="2"/>
      <c r="M7309" s="2"/>
    </row>
    <row r="7310" spans="12:13" x14ac:dyDescent="0.2">
      <c r="L7310" s="2"/>
      <c r="M7310" s="2"/>
    </row>
    <row r="7311" spans="12:13" x14ac:dyDescent="0.2">
      <c r="L7311" s="2"/>
      <c r="M7311" s="2"/>
    </row>
    <row r="7312" spans="12:13" x14ac:dyDescent="0.2">
      <c r="L7312" s="2"/>
      <c r="M7312" s="2"/>
    </row>
    <row r="7313" spans="12:13" x14ac:dyDescent="0.2">
      <c r="L7313" s="2"/>
      <c r="M7313" s="2"/>
    </row>
    <row r="7314" spans="12:13" x14ac:dyDescent="0.2">
      <c r="L7314" s="2"/>
      <c r="M7314" s="2"/>
    </row>
    <row r="7315" spans="12:13" x14ac:dyDescent="0.2">
      <c r="L7315" s="2"/>
      <c r="M7315" s="2"/>
    </row>
    <row r="7316" spans="12:13" x14ac:dyDescent="0.2">
      <c r="L7316" s="2"/>
      <c r="M7316" s="2"/>
    </row>
    <row r="7317" spans="12:13" x14ac:dyDescent="0.2">
      <c r="L7317" s="2"/>
      <c r="M7317" s="2"/>
    </row>
    <row r="7318" spans="12:13" x14ac:dyDescent="0.2">
      <c r="L7318" s="2"/>
      <c r="M7318" s="2"/>
    </row>
    <row r="7319" spans="12:13" x14ac:dyDescent="0.2">
      <c r="L7319" s="2"/>
      <c r="M7319" s="2"/>
    </row>
    <row r="7320" spans="12:13" x14ac:dyDescent="0.2">
      <c r="L7320" s="2"/>
      <c r="M7320" s="2"/>
    </row>
    <row r="7321" spans="12:13" x14ac:dyDescent="0.2">
      <c r="L7321" s="2"/>
      <c r="M7321" s="2"/>
    </row>
    <row r="7322" spans="12:13" x14ac:dyDescent="0.2">
      <c r="L7322" s="2"/>
      <c r="M7322" s="2"/>
    </row>
    <row r="7323" spans="12:13" x14ac:dyDescent="0.2">
      <c r="L7323" s="2"/>
      <c r="M7323" s="2"/>
    </row>
    <row r="7324" spans="12:13" x14ac:dyDescent="0.2">
      <c r="L7324" s="2"/>
      <c r="M7324" s="2"/>
    </row>
    <row r="7325" spans="12:13" x14ac:dyDescent="0.2">
      <c r="L7325" s="2"/>
      <c r="M7325" s="2"/>
    </row>
    <row r="7326" spans="12:13" x14ac:dyDescent="0.2">
      <c r="L7326" s="2"/>
      <c r="M7326" s="2"/>
    </row>
    <row r="7327" spans="12:13" x14ac:dyDescent="0.2">
      <c r="L7327" s="2"/>
      <c r="M7327" s="2"/>
    </row>
    <row r="7328" spans="12:13" x14ac:dyDescent="0.2">
      <c r="L7328" s="2"/>
      <c r="M7328" s="2"/>
    </row>
    <row r="7329" spans="12:13" x14ac:dyDescent="0.2">
      <c r="L7329" s="2"/>
      <c r="M7329" s="2"/>
    </row>
    <row r="7330" spans="12:13" x14ac:dyDescent="0.2">
      <c r="L7330" s="2"/>
      <c r="M7330" s="2"/>
    </row>
    <row r="7331" spans="12:13" x14ac:dyDescent="0.2">
      <c r="L7331" s="2"/>
      <c r="M7331" s="2"/>
    </row>
    <row r="7332" spans="12:13" x14ac:dyDescent="0.2">
      <c r="L7332" s="2"/>
      <c r="M7332" s="2"/>
    </row>
    <row r="7333" spans="12:13" x14ac:dyDescent="0.2">
      <c r="L7333" s="2"/>
      <c r="M7333" s="2"/>
    </row>
    <row r="7334" spans="12:13" x14ac:dyDescent="0.2">
      <c r="L7334" s="2"/>
      <c r="M7334" s="2"/>
    </row>
    <row r="7335" spans="12:13" x14ac:dyDescent="0.2">
      <c r="L7335" s="2"/>
      <c r="M7335" s="2"/>
    </row>
    <row r="7336" spans="12:13" x14ac:dyDescent="0.2">
      <c r="L7336" s="2"/>
      <c r="M7336" s="2"/>
    </row>
    <row r="7337" spans="12:13" x14ac:dyDescent="0.2">
      <c r="L7337" s="2"/>
      <c r="M7337" s="2"/>
    </row>
    <row r="7338" spans="12:13" x14ac:dyDescent="0.2">
      <c r="L7338" s="2"/>
      <c r="M7338" s="2"/>
    </row>
    <row r="7339" spans="12:13" x14ac:dyDescent="0.2">
      <c r="L7339" s="2"/>
      <c r="M7339" s="2"/>
    </row>
    <row r="7340" spans="12:13" x14ac:dyDescent="0.2">
      <c r="L7340" s="2"/>
      <c r="M7340" s="2"/>
    </row>
    <row r="7341" spans="12:13" x14ac:dyDescent="0.2">
      <c r="L7341" s="2"/>
      <c r="M7341" s="2"/>
    </row>
    <row r="7342" spans="12:13" x14ac:dyDescent="0.2">
      <c r="L7342" s="2"/>
      <c r="M7342" s="2"/>
    </row>
    <row r="7343" spans="12:13" x14ac:dyDescent="0.2">
      <c r="L7343" s="2"/>
      <c r="M7343" s="2"/>
    </row>
    <row r="7344" spans="12:13" x14ac:dyDescent="0.2">
      <c r="L7344" s="2"/>
      <c r="M7344" s="2"/>
    </row>
    <row r="7345" spans="12:13" x14ac:dyDescent="0.2">
      <c r="L7345" s="2"/>
      <c r="M7345" s="2"/>
    </row>
    <row r="7346" spans="12:13" x14ac:dyDescent="0.2">
      <c r="L7346" s="2"/>
      <c r="M7346" s="2"/>
    </row>
    <row r="7347" spans="12:13" x14ac:dyDescent="0.2">
      <c r="L7347" s="2"/>
      <c r="M7347" s="2"/>
    </row>
    <row r="7348" spans="12:13" x14ac:dyDescent="0.2">
      <c r="L7348" s="2"/>
      <c r="M7348" s="2"/>
    </row>
    <row r="7349" spans="12:13" x14ac:dyDescent="0.2">
      <c r="L7349" s="2"/>
      <c r="M7349" s="2"/>
    </row>
    <row r="7350" spans="12:13" x14ac:dyDescent="0.2">
      <c r="L7350" s="2"/>
      <c r="M7350" s="2"/>
    </row>
    <row r="7351" spans="12:13" x14ac:dyDescent="0.2">
      <c r="L7351" s="2"/>
      <c r="M7351" s="2"/>
    </row>
    <row r="7352" spans="12:13" x14ac:dyDescent="0.2">
      <c r="L7352" s="2"/>
      <c r="M7352" s="2"/>
    </row>
    <row r="7353" spans="12:13" x14ac:dyDescent="0.2">
      <c r="L7353" s="2"/>
      <c r="M7353" s="2"/>
    </row>
    <row r="7354" spans="12:13" x14ac:dyDescent="0.2">
      <c r="L7354" s="2"/>
      <c r="M7354" s="2"/>
    </row>
    <row r="7355" spans="12:13" x14ac:dyDescent="0.2">
      <c r="L7355" s="2"/>
      <c r="M7355" s="2"/>
    </row>
    <row r="7356" spans="12:13" x14ac:dyDescent="0.2">
      <c r="L7356" s="2"/>
      <c r="M7356" s="2"/>
    </row>
    <row r="7357" spans="12:13" x14ac:dyDescent="0.2">
      <c r="L7357" s="2"/>
      <c r="M7357" s="2"/>
    </row>
    <row r="7358" spans="12:13" x14ac:dyDescent="0.2">
      <c r="L7358" s="2"/>
      <c r="M7358" s="2"/>
    </row>
    <row r="7359" spans="12:13" x14ac:dyDescent="0.2">
      <c r="L7359" s="2"/>
      <c r="M7359" s="2"/>
    </row>
    <row r="7360" spans="12:13" x14ac:dyDescent="0.2">
      <c r="L7360" s="2"/>
      <c r="M7360" s="2"/>
    </row>
    <row r="7361" spans="12:13" x14ac:dyDescent="0.2">
      <c r="L7361" s="2"/>
      <c r="M7361" s="2"/>
    </row>
    <row r="7362" spans="12:13" x14ac:dyDescent="0.2">
      <c r="L7362" s="2"/>
      <c r="M7362" s="2"/>
    </row>
    <row r="7363" spans="12:13" x14ac:dyDescent="0.2">
      <c r="L7363" s="2"/>
      <c r="M7363" s="2"/>
    </row>
    <row r="7364" spans="12:13" x14ac:dyDescent="0.2">
      <c r="L7364" s="2"/>
      <c r="M7364" s="2"/>
    </row>
    <row r="7365" spans="12:13" x14ac:dyDescent="0.2">
      <c r="L7365" s="2"/>
      <c r="M7365" s="2"/>
    </row>
    <row r="7366" spans="12:13" x14ac:dyDescent="0.2">
      <c r="L7366" s="2"/>
      <c r="M7366" s="2"/>
    </row>
    <row r="7367" spans="12:13" x14ac:dyDescent="0.2">
      <c r="L7367" s="2"/>
      <c r="M7367" s="2"/>
    </row>
    <row r="7368" spans="12:13" x14ac:dyDescent="0.2">
      <c r="L7368" s="2"/>
      <c r="M7368" s="2"/>
    </row>
    <row r="7369" spans="12:13" x14ac:dyDescent="0.2">
      <c r="L7369" s="2"/>
      <c r="M7369" s="2"/>
    </row>
    <row r="7370" spans="12:13" x14ac:dyDescent="0.2">
      <c r="L7370" s="2"/>
      <c r="M7370" s="2"/>
    </row>
    <row r="7371" spans="12:13" x14ac:dyDescent="0.2">
      <c r="L7371" s="2"/>
      <c r="M7371" s="2"/>
    </row>
    <row r="7372" spans="12:13" x14ac:dyDescent="0.2">
      <c r="L7372" s="2"/>
      <c r="M7372" s="2"/>
    </row>
    <row r="7373" spans="12:13" x14ac:dyDescent="0.2">
      <c r="L7373" s="2"/>
      <c r="M7373" s="2"/>
    </row>
    <row r="7374" spans="12:13" x14ac:dyDescent="0.2">
      <c r="L7374" s="2"/>
      <c r="M7374" s="2"/>
    </row>
    <row r="7375" spans="12:13" x14ac:dyDescent="0.2">
      <c r="L7375" s="2"/>
      <c r="M7375" s="2"/>
    </row>
    <row r="7376" spans="12:13" x14ac:dyDescent="0.2">
      <c r="L7376" s="2"/>
      <c r="M7376" s="2"/>
    </row>
    <row r="7377" spans="12:13" x14ac:dyDescent="0.2">
      <c r="L7377" s="2"/>
      <c r="M7377" s="2"/>
    </row>
    <row r="7378" spans="12:13" x14ac:dyDescent="0.2">
      <c r="L7378" s="2"/>
      <c r="M7378" s="2"/>
    </row>
    <row r="7379" spans="12:13" x14ac:dyDescent="0.2">
      <c r="L7379" s="2"/>
      <c r="M7379" s="2"/>
    </row>
    <row r="7380" spans="12:13" x14ac:dyDescent="0.2">
      <c r="L7380" s="2"/>
      <c r="M7380" s="2"/>
    </row>
    <row r="7381" spans="12:13" x14ac:dyDescent="0.2">
      <c r="L7381" s="2"/>
      <c r="M7381" s="2"/>
    </row>
    <row r="7382" spans="12:13" x14ac:dyDescent="0.2">
      <c r="L7382" s="2"/>
      <c r="M7382" s="2"/>
    </row>
    <row r="7383" spans="12:13" x14ac:dyDescent="0.2">
      <c r="L7383" s="2"/>
      <c r="M7383" s="2"/>
    </row>
    <row r="7384" spans="12:13" x14ac:dyDescent="0.2">
      <c r="L7384" s="2"/>
      <c r="M7384" s="2"/>
    </row>
    <row r="7385" spans="12:13" x14ac:dyDescent="0.2">
      <c r="L7385" s="2"/>
      <c r="M7385" s="2"/>
    </row>
    <row r="7386" spans="12:13" x14ac:dyDescent="0.2">
      <c r="L7386" s="2"/>
      <c r="M7386" s="2"/>
    </row>
    <row r="7387" spans="12:13" x14ac:dyDescent="0.2">
      <c r="L7387" s="2"/>
      <c r="M7387" s="2"/>
    </row>
    <row r="7388" spans="12:13" x14ac:dyDescent="0.2">
      <c r="L7388" s="2"/>
      <c r="M7388" s="2"/>
    </row>
    <row r="7389" spans="12:13" x14ac:dyDescent="0.2">
      <c r="L7389" s="2"/>
      <c r="M7389" s="2"/>
    </row>
    <row r="7390" spans="12:13" x14ac:dyDescent="0.2">
      <c r="L7390" s="2"/>
      <c r="M7390" s="2"/>
    </row>
    <row r="7391" spans="12:13" x14ac:dyDescent="0.2">
      <c r="L7391" s="2"/>
      <c r="M7391" s="2"/>
    </row>
    <row r="7392" spans="12:13" x14ac:dyDescent="0.2">
      <c r="L7392" s="2"/>
      <c r="M7392" s="2"/>
    </row>
    <row r="7393" spans="12:13" x14ac:dyDescent="0.2">
      <c r="L7393" s="2"/>
      <c r="M7393" s="2"/>
    </row>
    <row r="7394" spans="12:13" x14ac:dyDescent="0.2">
      <c r="L7394" s="2"/>
      <c r="M7394" s="2"/>
    </row>
    <row r="7395" spans="12:13" x14ac:dyDescent="0.2">
      <c r="L7395" s="2"/>
      <c r="M7395" s="2"/>
    </row>
    <row r="7396" spans="12:13" x14ac:dyDescent="0.2">
      <c r="L7396" s="2"/>
      <c r="M7396" s="2"/>
    </row>
    <row r="7397" spans="12:13" x14ac:dyDescent="0.2">
      <c r="L7397" s="2"/>
      <c r="M7397" s="2"/>
    </row>
    <row r="7398" spans="12:13" x14ac:dyDescent="0.2">
      <c r="L7398" s="2"/>
      <c r="M7398" s="2"/>
    </row>
    <row r="7399" spans="12:13" x14ac:dyDescent="0.2">
      <c r="L7399" s="2"/>
      <c r="M7399" s="2"/>
    </row>
    <row r="7400" spans="12:13" x14ac:dyDescent="0.2">
      <c r="L7400" s="2"/>
      <c r="M7400" s="2"/>
    </row>
    <row r="7401" spans="12:13" x14ac:dyDescent="0.2">
      <c r="L7401" s="2"/>
      <c r="M7401" s="2"/>
    </row>
    <row r="7402" spans="12:13" x14ac:dyDescent="0.2">
      <c r="L7402" s="2"/>
      <c r="M7402" s="2"/>
    </row>
    <row r="7403" spans="12:13" x14ac:dyDescent="0.2">
      <c r="L7403" s="2"/>
      <c r="M7403" s="2"/>
    </row>
    <row r="7404" spans="12:13" x14ac:dyDescent="0.2">
      <c r="L7404" s="2"/>
      <c r="M7404" s="2"/>
    </row>
    <row r="7405" spans="12:13" x14ac:dyDescent="0.2">
      <c r="L7405" s="2"/>
      <c r="M7405" s="2"/>
    </row>
    <row r="7406" spans="12:13" x14ac:dyDescent="0.2">
      <c r="L7406" s="2"/>
      <c r="M7406" s="2"/>
    </row>
    <row r="7407" spans="12:13" x14ac:dyDescent="0.2">
      <c r="L7407" s="2"/>
      <c r="M7407" s="2"/>
    </row>
    <row r="7408" spans="12:13" x14ac:dyDescent="0.2">
      <c r="L7408" s="2"/>
      <c r="M7408" s="2"/>
    </row>
    <row r="7409" spans="12:13" x14ac:dyDescent="0.2">
      <c r="L7409" s="2"/>
      <c r="M7409" s="2"/>
    </row>
    <row r="7410" spans="12:13" x14ac:dyDescent="0.2">
      <c r="L7410" s="2"/>
      <c r="M7410" s="2"/>
    </row>
    <row r="7411" spans="12:13" x14ac:dyDescent="0.2">
      <c r="L7411" s="2"/>
      <c r="M7411" s="2"/>
    </row>
    <row r="7412" spans="12:13" x14ac:dyDescent="0.2">
      <c r="L7412" s="2"/>
      <c r="M7412" s="2"/>
    </row>
    <row r="7413" spans="12:13" x14ac:dyDescent="0.2">
      <c r="L7413" s="2"/>
      <c r="M7413" s="2"/>
    </row>
    <row r="7414" spans="12:13" x14ac:dyDescent="0.2">
      <c r="L7414" s="2"/>
      <c r="M7414" s="2"/>
    </row>
    <row r="7415" spans="12:13" x14ac:dyDescent="0.2">
      <c r="L7415" s="2"/>
      <c r="M7415" s="2"/>
    </row>
    <row r="7416" spans="12:13" x14ac:dyDescent="0.2">
      <c r="L7416" s="2"/>
      <c r="M7416" s="2"/>
    </row>
    <row r="7417" spans="12:13" x14ac:dyDescent="0.2">
      <c r="L7417" s="2"/>
      <c r="M7417" s="2"/>
    </row>
    <row r="7418" spans="12:13" x14ac:dyDescent="0.2">
      <c r="L7418" s="2"/>
      <c r="M7418" s="2"/>
    </row>
    <row r="7419" spans="12:13" x14ac:dyDescent="0.2">
      <c r="L7419" s="2"/>
      <c r="M7419" s="2"/>
    </row>
    <row r="7420" spans="12:13" x14ac:dyDescent="0.2">
      <c r="L7420" s="2"/>
      <c r="M7420" s="2"/>
    </row>
    <row r="7421" spans="12:13" x14ac:dyDescent="0.2">
      <c r="L7421" s="2"/>
      <c r="M7421" s="2"/>
    </row>
    <row r="7422" spans="12:13" x14ac:dyDescent="0.2">
      <c r="L7422" s="2"/>
      <c r="M7422" s="2"/>
    </row>
    <row r="7423" spans="12:13" x14ac:dyDescent="0.2">
      <c r="L7423" s="2"/>
      <c r="M7423" s="2"/>
    </row>
    <row r="7424" spans="12:13" x14ac:dyDescent="0.2">
      <c r="L7424" s="2"/>
      <c r="M7424" s="2"/>
    </row>
    <row r="7425" spans="12:13" x14ac:dyDescent="0.2">
      <c r="L7425" s="2"/>
      <c r="M7425" s="2"/>
    </row>
    <row r="7426" spans="12:13" x14ac:dyDescent="0.2">
      <c r="L7426" s="2"/>
      <c r="M7426" s="2"/>
    </row>
    <row r="7427" spans="12:13" x14ac:dyDescent="0.2">
      <c r="L7427" s="2"/>
      <c r="M7427" s="2"/>
    </row>
    <row r="7428" spans="12:13" x14ac:dyDescent="0.2">
      <c r="L7428" s="2"/>
      <c r="M7428" s="2"/>
    </row>
    <row r="7429" spans="12:13" x14ac:dyDescent="0.2">
      <c r="L7429" s="2"/>
      <c r="M7429" s="2"/>
    </row>
    <row r="7430" spans="12:13" x14ac:dyDescent="0.2">
      <c r="L7430" s="2"/>
      <c r="M7430" s="2"/>
    </row>
    <row r="7431" spans="12:13" x14ac:dyDescent="0.2">
      <c r="L7431" s="2"/>
      <c r="M7431" s="2"/>
    </row>
    <row r="7432" spans="12:13" x14ac:dyDescent="0.2">
      <c r="L7432" s="2"/>
      <c r="M7432" s="2"/>
    </row>
    <row r="7433" spans="12:13" x14ac:dyDescent="0.2">
      <c r="L7433" s="2"/>
      <c r="M7433" s="2"/>
    </row>
    <row r="7434" spans="12:13" x14ac:dyDescent="0.2">
      <c r="L7434" s="2"/>
      <c r="M7434" s="2"/>
    </row>
    <row r="7435" spans="12:13" x14ac:dyDescent="0.2">
      <c r="L7435" s="2"/>
      <c r="M7435" s="2"/>
    </row>
    <row r="7436" spans="12:13" x14ac:dyDescent="0.2">
      <c r="L7436" s="2"/>
      <c r="M7436" s="2"/>
    </row>
    <row r="7437" spans="12:13" x14ac:dyDescent="0.2">
      <c r="L7437" s="2"/>
      <c r="M7437" s="2"/>
    </row>
    <row r="7438" spans="12:13" x14ac:dyDescent="0.2">
      <c r="L7438" s="2"/>
      <c r="M7438" s="2"/>
    </row>
    <row r="7439" spans="12:13" x14ac:dyDescent="0.2">
      <c r="L7439" s="2"/>
      <c r="M7439" s="2"/>
    </row>
    <row r="7440" spans="12:13" x14ac:dyDescent="0.2">
      <c r="L7440" s="2"/>
      <c r="M7440" s="2"/>
    </row>
    <row r="7441" spans="12:13" x14ac:dyDescent="0.2">
      <c r="L7441" s="2"/>
      <c r="M7441" s="2"/>
    </row>
    <row r="7442" spans="12:13" x14ac:dyDescent="0.2">
      <c r="L7442" s="2"/>
      <c r="M7442" s="2"/>
    </row>
    <row r="7443" spans="12:13" x14ac:dyDescent="0.2">
      <c r="L7443" s="2"/>
      <c r="M7443" s="2"/>
    </row>
    <row r="7444" spans="12:13" x14ac:dyDescent="0.2">
      <c r="L7444" s="2"/>
      <c r="M7444" s="2"/>
    </row>
    <row r="7445" spans="12:13" x14ac:dyDescent="0.2">
      <c r="L7445" s="2"/>
      <c r="M7445" s="2"/>
    </row>
    <row r="7446" spans="12:13" x14ac:dyDescent="0.2">
      <c r="L7446" s="2"/>
      <c r="M7446" s="2"/>
    </row>
    <row r="7447" spans="12:13" x14ac:dyDescent="0.2">
      <c r="L7447" s="2"/>
      <c r="M7447" s="2"/>
    </row>
    <row r="7448" spans="12:13" x14ac:dyDescent="0.2">
      <c r="L7448" s="2"/>
      <c r="M7448" s="2"/>
    </row>
    <row r="7449" spans="12:13" x14ac:dyDescent="0.2">
      <c r="L7449" s="2"/>
      <c r="M7449" s="2"/>
    </row>
    <row r="7450" spans="12:13" x14ac:dyDescent="0.2">
      <c r="L7450" s="2"/>
      <c r="M7450" s="2"/>
    </row>
    <row r="7451" spans="12:13" x14ac:dyDescent="0.2">
      <c r="L7451" s="2"/>
      <c r="M7451" s="2"/>
    </row>
    <row r="7452" spans="12:13" x14ac:dyDescent="0.2">
      <c r="L7452" s="2"/>
      <c r="M7452" s="2"/>
    </row>
    <row r="7453" spans="12:13" x14ac:dyDescent="0.2">
      <c r="L7453" s="2"/>
      <c r="M7453" s="2"/>
    </row>
    <row r="7454" spans="12:13" x14ac:dyDescent="0.2">
      <c r="L7454" s="2"/>
      <c r="M7454" s="2"/>
    </row>
    <row r="7455" spans="12:13" x14ac:dyDescent="0.2">
      <c r="L7455" s="2"/>
      <c r="M7455" s="2"/>
    </row>
    <row r="7456" spans="12:13" x14ac:dyDescent="0.2">
      <c r="L7456" s="2"/>
      <c r="M7456" s="2"/>
    </row>
    <row r="7457" spans="12:13" x14ac:dyDescent="0.2">
      <c r="L7457" s="2"/>
      <c r="M7457" s="2"/>
    </row>
    <row r="7458" spans="12:13" x14ac:dyDescent="0.2">
      <c r="L7458" s="2"/>
      <c r="M7458" s="2"/>
    </row>
    <row r="7459" spans="12:13" x14ac:dyDescent="0.2">
      <c r="L7459" s="2"/>
      <c r="M7459" s="2"/>
    </row>
    <row r="7460" spans="12:13" x14ac:dyDescent="0.2">
      <c r="L7460" s="2"/>
      <c r="M7460" s="2"/>
    </row>
    <row r="7461" spans="12:13" x14ac:dyDescent="0.2">
      <c r="L7461" s="2"/>
      <c r="M7461" s="2"/>
    </row>
    <row r="7462" spans="12:13" x14ac:dyDescent="0.2">
      <c r="L7462" s="2"/>
      <c r="M7462" s="2"/>
    </row>
    <row r="7463" spans="12:13" x14ac:dyDescent="0.2">
      <c r="L7463" s="2"/>
      <c r="M7463" s="2"/>
    </row>
    <row r="7464" spans="12:13" x14ac:dyDescent="0.2">
      <c r="L7464" s="2"/>
      <c r="M7464" s="2"/>
    </row>
    <row r="7465" spans="12:13" x14ac:dyDescent="0.2">
      <c r="L7465" s="2"/>
      <c r="M7465" s="2"/>
    </row>
    <row r="7466" spans="12:13" x14ac:dyDescent="0.2">
      <c r="L7466" s="2"/>
      <c r="M7466" s="2"/>
    </row>
    <row r="7467" spans="12:13" x14ac:dyDescent="0.2">
      <c r="L7467" s="2"/>
      <c r="M7467" s="2"/>
    </row>
    <row r="7468" spans="12:13" x14ac:dyDescent="0.2">
      <c r="L7468" s="2"/>
      <c r="M7468" s="2"/>
    </row>
    <row r="7469" spans="12:13" x14ac:dyDescent="0.2">
      <c r="L7469" s="2"/>
      <c r="M7469" s="2"/>
    </row>
    <row r="7470" spans="12:13" x14ac:dyDescent="0.2">
      <c r="L7470" s="2"/>
      <c r="M7470" s="2"/>
    </row>
    <row r="7471" spans="12:13" x14ac:dyDescent="0.2">
      <c r="L7471" s="2"/>
      <c r="M7471" s="2"/>
    </row>
    <row r="7472" spans="12:13" x14ac:dyDescent="0.2">
      <c r="L7472" s="2"/>
      <c r="M7472" s="2"/>
    </row>
    <row r="7473" spans="12:13" x14ac:dyDescent="0.2">
      <c r="L7473" s="2"/>
      <c r="M7473" s="2"/>
    </row>
    <row r="7474" spans="12:13" x14ac:dyDescent="0.2">
      <c r="L7474" s="2"/>
      <c r="M7474" s="2"/>
    </row>
    <row r="7475" spans="12:13" x14ac:dyDescent="0.2">
      <c r="L7475" s="2"/>
      <c r="M7475" s="2"/>
    </row>
    <row r="7476" spans="12:13" x14ac:dyDescent="0.2">
      <c r="L7476" s="2"/>
      <c r="M7476" s="2"/>
    </row>
    <row r="7477" spans="12:13" x14ac:dyDescent="0.2">
      <c r="L7477" s="2"/>
      <c r="M7477" s="2"/>
    </row>
    <row r="7478" spans="12:13" x14ac:dyDescent="0.2">
      <c r="L7478" s="2"/>
      <c r="M7478" s="2"/>
    </row>
    <row r="7479" spans="12:13" x14ac:dyDescent="0.2">
      <c r="L7479" s="2"/>
      <c r="M7479" s="2"/>
    </row>
    <row r="7480" spans="12:13" x14ac:dyDescent="0.2">
      <c r="L7480" s="2"/>
      <c r="M7480" s="2"/>
    </row>
    <row r="7481" spans="12:13" x14ac:dyDescent="0.2">
      <c r="L7481" s="2"/>
      <c r="M7481" s="2"/>
    </row>
    <row r="7482" spans="12:13" x14ac:dyDescent="0.2">
      <c r="L7482" s="2"/>
      <c r="M7482" s="2"/>
    </row>
    <row r="7483" spans="12:13" x14ac:dyDescent="0.2">
      <c r="L7483" s="2"/>
      <c r="M7483" s="2"/>
    </row>
    <row r="7484" spans="12:13" x14ac:dyDescent="0.2">
      <c r="L7484" s="2"/>
      <c r="M7484" s="2"/>
    </row>
    <row r="7485" spans="12:13" x14ac:dyDescent="0.2">
      <c r="L7485" s="2"/>
      <c r="M7485" s="2"/>
    </row>
    <row r="7486" spans="12:13" x14ac:dyDescent="0.2">
      <c r="L7486" s="2"/>
      <c r="M7486" s="2"/>
    </row>
    <row r="7487" spans="12:13" x14ac:dyDescent="0.2">
      <c r="L7487" s="2"/>
      <c r="M7487" s="2"/>
    </row>
    <row r="7488" spans="12:13" x14ac:dyDescent="0.2">
      <c r="L7488" s="2"/>
      <c r="M7488" s="2"/>
    </row>
    <row r="7489" spans="12:13" x14ac:dyDescent="0.2">
      <c r="L7489" s="2"/>
      <c r="M7489" s="2"/>
    </row>
    <row r="7490" spans="12:13" x14ac:dyDescent="0.2">
      <c r="L7490" s="2"/>
      <c r="M7490" s="2"/>
    </row>
    <row r="7491" spans="12:13" x14ac:dyDescent="0.2">
      <c r="L7491" s="2"/>
      <c r="M7491" s="2"/>
    </row>
    <row r="7492" spans="12:13" x14ac:dyDescent="0.2">
      <c r="L7492" s="2"/>
      <c r="M7492" s="2"/>
    </row>
    <row r="7493" spans="12:13" x14ac:dyDescent="0.2">
      <c r="L7493" s="2"/>
      <c r="M7493" s="2"/>
    </row>
    <row r="7494" spans="12:13" x14ac:dyDescent="0.2">
      <c r="L7494" s="2"/>
      <c r="M7494" s="2"/>
    </row>
    <row r="7495" spans="12:13" x14ac:dyDescent="0.2">
      <c r="L7495" s="2"/>
      <c r="M7495" s="2"/>
    </row>
    <row r="7496" spans="12:13" x14ac:dyDescent="0.2">
      <c r="L7496" s="2"/>
      <c r="M7496" s="2"/>
    </row>
    <row r="7497" spans="12:13" x14ac:dyDescent="0.2">
      <c r="L7497" s="2"/>
      <c r="M7497" s="2"/>
    </row>
    <row r="7498" spans="12:13" x14ac:dyDescent="0.2">
      <c r="L7498" s="2"/>
      <c r="M7498" s="2"/>
    </row>
    <row r="7499" spans="12:13" x14ac:dyDescent="0.2">
      <c r="L7499" s="2"/>
      <c r="M7499" s="2"/>
    </row>
    <row r="7500" spans="12:13" x14ac:dyDescent="0.2">
      <c r="L7500" s="2"/>
      <c r="M7500" s="2"/>
    </row>
    <row r="7501" spans="12:13" x14ac:dyDescent="0.2">
      <c r="L7501" s="2"/>
      <c r="M7501" s="2"/>
    </row>
    <row r="7502" spans="12:13" x14ac:dyDescent="0.2">
      <c r="L7502" s="2"/>
      <c r="M7502" s="2"/>
    </row>
    <row r="7503" spans="12:13" x14ac:dyDescent="0.2">
      <c r="L7503" s="2"/>
      <c r="M7503" s="2"/>
    </row>
    <row r="7504" spans="12:13" x14ac:dyDescent="0.2">
      <c r="L7504" s="2"/>
      <c r="M7504" s="2"/>
    </row>
    <row r="7505" spans="12:13" x14ac:dyDescent="0.2">
      <c r="L7505" s="2"/>
      <c r="M7505" s="2"/>
    </row>
    <row r="7506" spans="12:13" x14ac:dyDescent="0.2">
      <c r="L7506" s="2"/>
      <c r="M7506" s="2"/>
    </row>
    <row r="7507" spans="12:13" x14ac:dyDescent="0.2">
      <c r="L7507" s="2"/>
      <c r="M7507" s="2"/>
    </row>
    <row r="7508" spans="12:13" x14ac:dyDescent="0.2">
      <c r="L7508" s="2"/>
      <c r="M7508" s="2"/>
    </row>
    <row r="7509" spans="12:13" x14ac:dyDescent="0.2">
      <c r="L7509" s="2"/>
      <c r="M7509" s="2"/>
    </row>
    <row r="7510" spans="12:13" x14ac:dyDescent="0.2">
      <c r="L7510" s="2"/>
      <c r="M7510" s="2"/>
    </row>
    <row r="7511" spans="12:13" x14ac:dyDescent="0.2">
      <c r="L7511" s="2"/>
      <c r="M7511" s="2"/>
    </row>
    <row r="7512" spans="12:13" x14ac:dyDescent="0.2">
      <c r="L7512" s="2"/>
      <c r="M7512" s="2"/>
    </row>
    <row r="7513" spans="12:13" x14ac:dyDescent="0.2">
      <c r="L7513" s="2"/>
      <c r="M7513" s="2"/>
    </row>
    <row r="7514" spans="12:13" x14ac:dyDescent="0.2">
      <c r="L7514" s="2"/>
      <c r="M7514" s="2"/>
    </row>
    <row r="7515" spans="12:13" x14ac:dyDescent="0.2">
      <c r="L7515" s="2"/>
      <c r="M7515" s="2"/>
    </row>
    <row r="7516" spans="12:13" x14ac:dyDescent="0.2">
      <c r="L7516" s="2"/>
      <c r="M7516" s="2"/>
    </row>
    <row r="7517" spans="12:13" x14ac:dyDescent="0.2">
      <c r="L7517" s="2"/>
      <c r="M7517" s="2"/>
    </row>
    <row r="7518" spans="12:13" x14ac:dyDescent="0.2">
      <c r="L7518" s="2"/>
      <c r="M7518" s="2"/>
    </row>
    <row r="7519" spans="12:13" x14ac:dyDescent="0.2">
      <c r="L7519" s="2"/>
      <c r="M7519" s="2"/>
    </row>
    <row r="7520" spans="12:13" x14ac:dyDescent="0.2">
      <c r="L7520" s="2"/>
      <c r="M7520" s="2"/>
    </row>
    <row r="7521" spans="12:13" x14ac:dyDescent="0.2">
      <c r="L7521" s="2"/>
      <c r="M7521" s="2"/>
    </row>
    <row r="7522" spans="12:13" x14ac:dyDescent="0.2">
      <c r="L7522" s="2"/>
      <c r="M7522" s="2"/>
    </row>
    <row r="7523" spans="12:13" x14ac:dyDescent="0.2">
      <c r="L7523" s="2"/>
      <c r="M7523" s="2"/>
    </row>
    <row r="7524" spans="12:13" x14ac:dyDescent="0.2">
      <c r="L7524" s="2"/>
      <c r="M7524" s="2"/>
    </row>
    <row r="7525" spans="12:13" x14ac:dyDescent="0.2">
      <c r="L7525" s="2"/>
      <c r="M7525" s="2"/>
    </row>
    <row r="7526" spans="12:13" x14ac:dyDescent="0.2">
      <c r="L7526" s="2"/>
      <c r="M7526" s="2"/>
    </row>
    <row r="7527" spans="12:13" x14ac:dyDescent="0.2">
      <c r="L7527" s="2"/>
      <c r="M7527" s="2"/>
    </row>
    <row r="7528" spans="12:13" x14ac:dyDescent="0.2">
      <c r="L7528" s="2"/>
      <c r="M7528" s="2"/>
    </row>
    <row r="7529" spans="12:13" x14ac:dyDescent="0.2">
      <c r="L7529" s="2"/>
      <c r="M7529" s="2"/>
    </row>
    <row r="7530" spans="12:13" x14ac:dyDescent="0.2">
      <c r="L7530" s="2"/>
      <c r="M7530" s="2"/>
    </row>
    <row r="7531" spans="12:13" x14ac:dyDescent="0.2">
      <c r="L7531" s="2"/>
      <c r="M7531" s="2"/>
    </row>
    <row r="7532" spans="12:13" x14ac:dyDescent="0.2">
      <c r="L7532" s="2"/>
      <c r="M7532" s="2"/>
    </row>
    <row r="7533" spans="12:13" x14ac:dyDescent="0.2">
      <c r="L7533" s="2"/>
      <c r="M7533" s="2"/>
    </row>
    <row r="7534" spans="12:13" x14ac:dyDescent="0.2">
      <c r="L7534" s="2"/>
      <c r="M7534" s="2"/>
    </row>
    <row r="7535" spans="12:13" x14ac:dyDescent="0.2">
      <c r="L7535" s="2"/>
      <c r="M7535" s="2"/>
    </row>
    <row r="7536" spans="12:13" x14ac:dyDescent="0.2">
      <c r="L7536" s="2"/>
      <c r="M7536" s="2"/>
    </row>
    <row r="7537" spans="12:13" x14ac:dyDescent="0.2">
      <c r="L7537" s="2"/>
      <c r="M7537" s="2"/>
    </row>
    <row r="7538" spans="12:13" x14ac:dyDescent="0.2">
      <c r="L7538" s="2"/>
      <c r="M7538" s="2"/>
    </row>
    <row r="7539" spans="12:13" x14ac:dyDescent="0.2">
      <c r="L7539" s="2"/>
      <c r="M7539" s="2"/>
    </row>
    <row r="7540" spans="12:13" x14ac:dyDescent="0.2">
      <c r="L7540" s="2"/>
      <c r="M7540" s="2"/>
    </row>
    <row r="7541" spans="12:13" x14ac:dyDescent="0.2">
      <c r="L7541" s="2"/>
      <c r="M7541" s="2"/>
    </row>
    <row r="7542" spans="12:13" x14ac:dyDescent="0.2">
      <c r="L7542" s="2"/>
      <c r="M7542" s="2"/>
    </row>
    <row r="7543" spans="12:13" x14ac:dyDescent="0.2">
      <c r="L7543" s="2"/>
      <c r="M7543" s="2"/>
    </row>
    <row r="7544" spans="12:13" x14ac:dyDescent="0.2">
      <c r="L7544" s="2"/>
      <c r="M7544" s="2"/>
    </row>
    <row r="7545" spans="12:13" x14ac:dyDescent="0.2">
      <c r="L7545" s="2"/>
      <c r="M7545" s="2"/>
    </row>
    <row r="7546" spans="12:13" x14ac:dyDescent="0.2">
      <c r="L7546" s="2"/>
      <c r="M7546" s="2"/>
    </row>
    <row r="7547" spans="12:13" x14ac:dyDescent="0.2">
      <c r="L7547" s="2"/>
      <c r="M7547" s="2"/>
    </row>
    <row r="7548" spans="12:13" x14ac:dyDescent="0.2">
      <c r="L7548" s="2"/>
      <c r="M7548" s="2"/>
    </row>
    <row r="7549" spans="12:13" x14ac:dyDescent="0.2">
      <c r="L7549" s="2"/>
      <c r="M7549" s="2"/>
    </row>
    <row r="7550" spans="12:13" x14ac:dyDescent="0.2">
      <c r="L7550" s="2"/>
      <c r="M7550" s="2"/>
    </row>
    <row r="7551" spans="12:13" x14ac:dyDescent="0.2">
      <c r="L7551" s="2"/>
      <c r="M7551" s="2"/>
    </row>
    <row r="7552" spans="12:13" x14ac:dyDescent="0.2">
      <c r="L7552" s="2"/>
      <c r="M7552" s="2"/>
    </row>
    <row r="7553" spans="12:13" x14ac:dyDescent="0.2">
      <c r="L7553" s="2"/>
      <c r="M7553" s="2"/>
    </row>
    <row r="7554" spans="12:13" x14ac:dyDescent="0.2">
      <c r="L7554" s="2"/>
      <c r="M7554" s="2"/>
    </row>
    <row r="7555" spans="12:13" x14ac:dyDescent="0.2">
      <c r="L7555" s="2"/>
      <c r="M7555" s="2"/>
    </row>
    <row r="7556" spans="12:13" x14ac:dyDescent="0.2">
      <c r="L7556" s="2"/>
      <c r="M7556" s="2"/>
    </row>
    <row r="7557" spans="12:13" x14ac:dyDescent="0.2">
      <c r="L7557" s="2"/>
      <c r="M7557" s="2"/>
    </row>
    <row r="7558" spans="12:13" x14ac:dyDescent="0.2">
      <c r="L7558" s="2"/>
      <c r="M7558" s="2"/>
    </row>
    <row r="7559" spans="12:13" x14ac:dyDescent="0.2">
      <c r="L7559" s="2"/>
      <c r="M7559" s="2"/>
    </row>
    <row r="7560" spans="12:13" x14ac:dyDescent="0.2">
      <c r="L7560" s="2"/>
      <c r="M7560" s="2"/>
    </row>
    <row r="7561" spans="12:13" x14ac:dyDescent="0.2">
      <c r="L7561" s="2"/>
      <c r="M7561" s="2"/>
    </row>
    <row r="7562" spans="12:13" x14ac:dyDescent="0.2">
      <c r="L7562" s="2"/>
      <c r="M7562" s="2"/>
    </row>
    <row r="7563" spans="12:13" x14ac:dyDescent="0.2">
      <c r="L7563" s="2"/>
      <c r="M7563" s="2"/>
    </row>
    <row r="7564" spans="12:13" x14ac:dyDescent="0.2">
      <c r="L7564" s="2"/>
      <c r="M7564" s="2"/>
    </row>
    <row r="7565" spans="12:13" x14ac:dyDescent="0.2">
      <c r="L7565" s="2"/>
      <c r="M7565" s="2"/>
    </row>
    <row r="7566" spans="12:13" x14ac:dyDescent="0.2">
      <c r="L7566" s="2"/>
      <c r="M7566" s="2"/>
    </row>
    <row r="7567" spans="12:13" x14ac:dyDescent="0.2">
      <c r="L7567" s="2"/>
      <c r="M7567" s="2"/>
    </row>
    <row r="7568" spans="12:13" x14ac:dyDescent="0.2">
      <c r="L7568" s="2"/>
      <c r="M7568" s="2"/>
    </row>
    <row r="7569" spans="12:13" x14ac:dyDescent="0.2">
      <c r="L7569" s="2"/>
      <c r="M7569" s="2"/>
    </row>
    <row r="7570" spans="12:13" x14ac:dyDescent="0.2">
      <c r="L7570" s="2"/>
      <c r="M7570" s="2"/>
    </row>
    <row r="7571" spans="12:13" x14ac:dyDescent="0.2">
      <c r="L7571" s="2"/>
      <c r="M7571" s="2"/>
    </row>
    <row r="7572" spans="12:13" x14ac:dyDescent="0.2">
      <c r="L7572" s="2"/>
      <c r="M7572" s="2"/>
    </row>
    <row r="7573" spans="12:13" x14ac:dyDescent="0.2">
      <c r="L7573" s="2"/>
      <c r="M7573" s="2"/>
    </row>
    <row r="7574" spans="12:13" x14ac:dyDescent="0.2">
      <c r="L7574" s="2"/>
      <c r="M7574" s="2"/>
    </row>
    <row r="7575" spans="12:13" x14ac:dyDescent="0.2">
      <c r="L7575" s="2"/>
      <c r="M7575" s="2"/>
    </row>
    <row r="7576" spans="12:13" x14ac:dyDescent="0.2">
      <c r="L7576" s="2"/>
      <c r="M7576" s="2"/>
    </row>
    <row r="7577" spans="12:13" x14ac:dyDescent="0.2">
      <c r="L7577" s="2"/>
      <c r="M7577" s="2"/>
    </row>
    <row r="7578" spans="12:13" x14ac:dyDescent="0.2">
      <c r="L7578" s="2"/>
      <c r="M7578" s="2"/>
    </row>
    <row r="7579" spans="12:13" x14ac:dyDescent="0.2">
      <c r="L7579" s="2"/>
      <c r="M7579" s="2"/>
    </row>
    <row r="7580" spans="12:13" x14ac:dyDescent="0.2">
      <c r="L7580" s="2"/>
      <c r="M7580" s="2"/>
    </row>
    <row r="7581" spans="12:13" x14ac:dyDescent="0.2">
      <c r="L7581" s="2"/>
      <c r="M7581" s="2"/>
    </row>
    <row r="7582" spans="12:13" x14ac:dyDescent="0.2">
      <c r="L7582" s="2"/>
      <c r="M7582" s="2"/>
    </row>
    <row r="7583" spans="12:13" x14ac:dyDescent="0.2">
      <c r="L7583" s="2"/>
      <c r="M7583" s="2"/>
    </row>
    <row r="7584" spans="12:13" x14ac:dyDescent="0.2">
      <c r="L7584" s="2"/>
      <c r="M7584" s="2"/>
    </row>
    <row r="7585" spans="12:13" x14ac:dyDescent="0.2">
      <c r="L7585" s="2"/>
      <c r="M7585" s="2"/>
    </row>
    <row r="7586" spans="12:13" x14ac:dyDescent="0.2">
      <c r="L7586" s="2"/>
      <c r="M7586" s="2"/>
    </row>
    <row r="7587" spans="12:13" x14ac:dyDescent="0.2">
      <c r="L7587" s="2"/>
      <c r="M7587" s="2"/>
    </row>
    <row r="7588" spans="12:13" x14ac:dyDescent="0.2">
      <c r="L7588" s="2"/>
      <c r="M7588" s="2"/>
    </row>
    <row r="7589" spans="12:13" x14ac:dyDescent="0.2">
      <c r="L7589" s="2"/>
      <c r="M7589" s="2"/>
    </row>
    <row r="7590" spans="12:13" x14ac:dyDescent="0.2">
      <c r="L7590" s="2"/>
      <c r="M7590" s="2"/>
    </row>
    <row r="7591" spans="12:13" x14ac:dyDescent="0.2">
      <c r="L7591" s="2"/>
      <c r="M7591" s="2"/>
    </row>
    <row r="7592" spans="12:13" x14ac:dyDescent="0.2">
      <c r="L7592" s="2"/>
      <c r="M7592" s="2"/>
    </row>
    <row r="7593" spans="12:13" x14ac:dyDescent="0.2">
      <c r="L7593" s="2"/>
      <c r="M7593" s="2"/>
    </row>
    <row r="7594" spans="12:13" x14ac:dyDescent="0.2">
      <c r="L7594" s="2"/>
      <c r="M7594" s="2"/>
    </row>
    <row r="7595" spans="12:13" x14ac:dyDescent="0.2">
      <c r="L7595" s="2"/>
      <c r="M7595" s="2"/>
    </row>
    <row r="7596" spans="12:13" x14ac:dyDescent="0.2">
      <c r="L7596" s="2"/>
      <c r="M7596" s="2"/>
    </row>
    <row r="7597" spans="12:13" x14ac:dyDescent="0.2">
      <c r="L7597" s="2"/>
      <c r="M7597" s="2"/>
    </row>
    <row r="7598" spans="12:13" x14ac:dyDescent="0.2">
      <c r="L7598" s="2"/>
      <c r="M7598" s="2"/>
    </row>
    <row r="7599" spans="12:13" x14ac:dyDescent="0.2">
      <c r="L7599" s="2"/>
      <c r="M7599" s="2"/>
    </row>
    <row r="7600" spans="12:13" x14ac:dyDescent="0.2">
      <c r="L7600" s="2"/>
      <c r="M7600" s="2"/>
    </row>
    <row r="7601" spans="12:13" x14ac:dyDescent="0.2">
      <c r="L7601" s="2"/>
      <c r="M7601" s="2"/>
    </row>
    <row r="7602" spans="12:13" x14ac:dyDescent="0.2">
      <c r="L7602" s="2"/>
      <c r="M7602" s="2"/>
    </row>
    <row r="7603" spans="12:13" x14ac:dyDescent="0.2">
      <c r="L7603" s="2"/>
      <c r="M7603" s="2"/>
    </row>
    <row r="7604" spans="12:13" x14ac:dyDescent="0.2">
      <c r="L7604" s="2"/>
      <c r="M7604" s="2"/>
    </row>
    <row r="7605" spans="12:13" x14ac:dyDescent="0.2">
      <c r="L7605" s="2"/>
      <c r="M7605" s="2"/>
    </row>
    <row r="7606" spans="12:13" x14ac:dyDescent="0.2">
      <c r="L7606" s="2"/>
      <c r="M7606" s="2"/>
    </row>
    <row r="7607" spans="12:13" x14ac:dyDescent="0.2">
      <c r="L7607" s="2"/>
      <c r="M7607" s="2"/>
    </row>
    <row r="7608" spans="12:13" x14ac:dyDescent="0.2">
      <c r="L7608" s="2"/>
      <c r="M7608" s="2"/>
    </row>
    <row r="7609" spans="12:13" x14ac:dyDescent="0.2">
      <c r="L7609" s="2"/>
      <c r="M7609" s="2"/>
    </row>
    <row r="7610" spans="12:13" x14ac:dyDescent="0.2">
      <c r="L7610" s="2"/>
      <c r="M7610" s="2"/>
    </row>
    <row r="7611" spans="12:13" x14ac:dyDescent="0.2">
      <c r="L7611" s="2"/>
      <c r="M7611" s="2"/>
    </row>
    <row r="7612" spans="12:13" x14ac:dyDescent="0.2">
      <c r="L7612" s="2"/>
      <c r="M7612" s="2"/>
    </row>
    <row r="7613" spans="12:13" x14ac:dyDescent="0.2">
      <c r="L7613" s="2"/>
      <c r="M7613" s="2"/>
    </row>
    <row r="7614" spans="12:13" x14ac:dyDescent="0.2">
      <c r="L7614" s="2"/>
      <c r="M7614" s="2"/>
    </row>
    <row r="7615" spans="12:13" x14ac:dyDescent="0.2">
      <c r="L7615" s="2"/>
      <c r="M7615" s="2"/>
    </row>
    <row r="7616" spans="12:13" x14ac:dyDescent="0.2">
      <c r="L7616" s="2"/>
      <c r="M7616" s="2"/>
    </row>
    <row r="7617" spans="12:13" x14ac:dyDescent="0.2">
      <c r="L7617" s="2"/>
      <c r="M7617" s="2"/>
    </row>
    <row r="7618" spans="12:13" x14ac:dyDescent="0.2">
      <c r="L7618" s="2"/>
      <c r="M7618" s="2"/>
    </row>
    <row r="7619" spans="12:13" x14ac:dyDescent="0.2">
      <c r="L7619" s="2"/>
      <c r="M7619" s="2"/>
    </row>
    <row r="7620" spans="12:13" x14ac:dyDescent="0.2">
      <c r="L7620" s="2"/>
      <c r="M7620" s="2"/>
    </row>
    <row r="7621" spans="12:13" x14ac:dyDescent="0.2">
      <c r="L7621" s="2"/>
      <c r="M7621" s="2"/>
    </row>
    <row r="7622" spans="12:13" x14ac:dyDescent="0.2">
      <c r="L7622" s="2"/>
      <c r="M7622" s="2"/>
    </row>
    <row r="7623" spans="12:13" x14ac:dyDescent="0.2">
      <c r="L7623" s="2"/>
      <c r="M7623" s="2"/>
    </row>
    <row r="7624" spans="12:13" x14ac:dyDescent="0.2">
      <c r="L7624" s="2"/>
      <c r="M7624" s="2"/>
    </row>
    <row r="7625" spans="12:13" x14ac:dyDescent="0.2">
      <c r="L7625" s="2"/>
      <c r="M7625" s="2"/>
    </row>
    <row r="7626" spans="12:13" x14ac:dyDescent="0.2">
      <c r="L7626" s="2"/>
      <c r="M7626" s="2"/>
    </row>
    <row r="7627" spans="12:13" x14ac:dyDescent="0.2">
      <c r="L7627" s="2"/>
      <c r="M7627" s="2"/>
    </row>
    <row r="7628" spans="12:13" x14ac:dyDescent="0.2">
      <c r="L7628" s="2"/>
      <c r="M7628" s="2"/>
    </row>
    <row r="7629" spans="12:13" x14ac:dyDescent="0.2">
      <c r="L7629" s="2"/>
      <c r="M7629" s="2"/>
    </row>
    <row r="7630" spans="12:13" x14ac:dyDescent="0.2">
      <c r="L7630" s="2"/>
      <c r="M7630" s="2"/>
    </row>
    <row r="7631" spans="12:13" x14ac:dyDescent="0.2">
      <c r="L7631" s="2"/>
      <c r="M7631" s="2"/>
    </row>
    <row r="7632" spans="12:13" x14ac:dyDescent="0.2">
      <c r="L7632" s="2"/>
      <c r="M7632" s="2"/>
    </row>
    <row r="7633" spans="12:13" x14ac:dyDescent="0.2">
      <c r="L7633" s="2"/>
      <c r="M7633" s="2"/>
    </row>
    <row r="7634" spans="12:13" x14ac:dyDescent="0.2">
      <c r="L7634" s="2"/>
      <c r="M7634" s="2"/>
    </row>
    <row r="7635" spans="12:13" x14ac:dyDescent="0.2">
      <c r="L7635" s="2"/>
      <c r="M7635" s="2"/>
    </row>
    <row r="7636" spans="12:13" x14ac:dyDescent="0.2">
      <c r="L7636" s="2"/>
      <c r="M7636" s="2"/>
    </row>
    <row r="7637" spans="12:13" x14ac:dyDescent="0.2">
      <c r="L7637" s="2"/>
      <c r="M7637" s="2"/>
    </row>
    <row r="7638" spans="12:13" x14ac:dyDescent="0.2">
      <c r="L7638" s="2"/>
      <c r="M7638" s="2"/>
    </row>
    <row r="7639" spans="12:13" x14ac:dyDescent="0.2">
      <c r="L7639" s="2"/>
      <c r="M7639" s="2"/>
    </row>
    <row r="7640" spans="12:13" x14ac:dyDescent="0.2">
      <c r="L7640" s="2"/>
      <c r="M7640" s="2"/>
    </row>
    <row r="7641" spans="12:13" x14ac:dyDescent="0.2">
      <c r="L7641" s="2"/>
      <c r="M7641" s="2"/>
    </row>
    <row r="7642" spans="12:13" x14ac:dyDescent="0.2">
      <c r="L7642" s="2"/>
      <c r="M7642" s="2"/>
    </row>
    <row r="7643" spans="12:13" x14ac:dyDescent="0.2">
      <c r="L7643" s="2"/>
      <c r="M7643" s="2"/>
    </row>
    <row r="7644" spans="12:13" x14ac:dyDescent="0.2">
      <c r="L7644" s="2"/>
      <c r="M7644" s="2"/>
    </row>
    <row r="7645" spans="12:13" x14ac:dyDescent="0.2">
      <c r="L7645" s="2"/>
      <c r="M7645" s="2"/>
    </row>
    <row r="7646" spans="12:13" x14ac:dyDescent="0.2">
      <c r="L7646" s="2"/>
      <c r="M7646" s="2"/>
    </row>
    <row r="7647" spans="12:13" x14ac:dyDescent="0.2">
      <c r="L7647" s="2"/>
      <c r="M7647" s="2"/>
    </row>
    <row r="7648" spans="12:13" x14ac:dyDescent="0.2">
      <c r="L7648" s="2"/>
      <c r="M7648" s="2"/>
    </row>
    <row r="7649" spans="12:13" x14ac:dyDescent="0.2">
      <c r="L7649" s="2"/>
      <c r="M7649" s="2"/>
    </row>
    <row r="7650" spans="12:13" x14ac:dyDescent="0.2">
      <c r="L7650" s="2"/>
      <c r="M7650" s="2"/>
    </row>
    <row r="7651" spans="12:13" x14ac:dyDescent="0.2">
      <c r="L7651" s="2"/>
      <c r="M7651" s="2"/>
    </row>
    <row r="7652" spans="12:13" x14ac:dyDescent="0.2">
      <c r="L7652" s="2"/>
      <c r="M7652" s="2"/>
    </row>
    <row r="7653" spans="12:13" x14ac:dyDescent="0.2">
      <c r="L7653" s="2"/>
      <c r="M7653" s="2"/>
    </row>
    <row r="7654" spans="12:13" x14ac:dyDescent="0.2">
      <c r="L7654" s="2"/>
      <c r="M7654" s="2"/>
    </row>
    <row r="7655" spans="12:13" x14ac:dyDescent="0.2">
      <c r="L7655" s="2"/>
      <c r="M7655" s="2"/>
    </row>
    <row r="7656" spans="12:13" x14ac:dyDescent="0.2">
      <c r="L7656" s="2"/>
      <c r="M7656" s="2"/>
    </row>
    <row r="7657" spans="12:13" x14ac:dyDescent="0.2">
      <c r="L7657" s="2"/>
      <c r="M7657" s="2"/>
    </row>
    <row r="7658" spans="12:13" x14ac:dyDescent="0.2">
      <c r="L7658" s="2"/>
      <c r="M7658" s="2"/>
    </row>
    <row r="7659" spans="12:13" x14ac:dyDescent="0.2">
      <c r="L7659" s="2"/>
      <c r="M7659" s="2"/>
    </row>
    <row r="7660" spans="12:13" x14ac:dyDescent="0.2">
      <c r="L7660" s="2"/>
      <c r="M7660" s="2"/>
    </row>
    <row r="7661" spans="12:13" x14ac:dyDescent="0.2">
      <c r="L7661" s="2"/>
      <c r="M7661" s="2"/>
    </row>
    <row r="7662" spans="12:13" x14ac:dyDescent="0.2">
      <c r="L7662" s="2"/>
      <c r="M7662" s="2"/>
    </row>
    <row r="7663" spans="12:13" x14ac:dyDescent="0.2">
      <c r="L7663" s="2"/>
      <c r="M7663" s="2"/>
    </row>
    <row r="7664" spans="12:13" x14ac:dyDescent="0.2">
      <c r="L7664" s="2"/>
      <c r="M7664" s="2"/>
    </row>
    <row r="7665" spans="12:13" x14ac:dyDescent="0.2">
      <c r="L7665" s="2"/>
      <c r="M7665" s="2"/>
    </row>
    <row r="7666" spans="12:13" x14ac:dyDescent="0.2">
      <c r="L7666" s="2"/>
      <c r="M7666" s="2"/>
    </row>
    <row r="7667" spans="12:13" x14ac:dyDescent="0.2">
      <c r="L7667" s="2"/>
      <c r="M7667" s="2"/>
    </row>
    <row r="7668" spans="12:13" x14ac:dyDescent="0.2">
      <c r="L7668" s="2"/>
      <c r="M7668" s="2"/>
    </row>
    <row r="7669" spans="12:13" x14ac:dyDescent="0.2">
      <c r="L7669" s="2"/>
      <c r="M7669" s="2"/>
    </row>
    <row r="7670" spans="12:13" x14ac:dyDescent="0.2">
      <c r="L7670" s="2"/>
      <c r="M7670" s="2"/>
    </row>
    <row r="7671" spans="12:13" x14ac:dyDescent="0.2">
      <c r="L7671" s="2"/>
      <c r="M7671" s="2"/>
    </row>
    <row r="7672" spans="12:13" x14ac:dyDescent="0.2">
      <c r="L7672" s="2"/>
      <c r="M7672" s="2"/>
    </row>
    <row r="7673" spans="12:13" x14ac:dyDescent="0.2">
      <c r="L7673" s="2"/>
      <c r="M7673" s="2"/>
    </row>
    <row r="7674" spans="12:13" x14ac:dyDescent="0.2">
      <c r="L7674" s="2"/>
      <c r="M7674" s="2"/>
    </row>
    <row r="7675" spans="12:13" x14ac:dyDescent="0.2">
      <c r="L7675" s="2"/>
      <c r="M7675" s="2"/>
    </row>
    <row r="7676" spans="12:13" x14ac:dyDescent="0.2">
      <c r="L7676" s="2"/>
      <c r="M7676" s="2"/>
    </row>
    <row r="7677" spans="12:13" x14ac:dyDescent="0.2">
      <c r="L7677" s="2"/>
      <c r="M7677" s="2"/>
    </row>
    <row r="7678" spans="12:13" x14ac:dyDescent="0.2">
      <c r="L7678" s="2"/>
      <c r="M7678" s="2"/>
    </row>
    <row r="7679" spans="12:13" x14ac:dyDescent="0.2">
      <c r="L7679" s="2"/>
      <c r="M7679" s="2"/>
    </row>
    <row r="7680" spans="12:13" x14ac:dyDescent="0.2">
      <c r="L7680" s="2"/>
      <c r="M7680" s="2"/>
    </row>
    <row r="7681" spans="12:13" x14ac:dyDescent="0.2">
      <c r="L7681" s="2"/>
      <c r="M7681" s="2"/>
    </row>
    <row r="7682" spans="12:13" x14ac:dyDescent="0.2">
      <c r="L7682" s="2"/>
      <c r="M7682" s="2"/>
    </row>
    <row r="7683" spans="12:13" x14ac:dyDescent="0.2">
      <c r="L7683" s="2"/>
      <c r="M7683" s="2"/>
    </row>
    <row r="7684" spans="12:13" x14ac:dyDescent="0.2">
      <c r="L7684" s="2"/>
      <c r="M7684" s="2"/>
    </row>
    <row r="7685" spans="12:13" x14ac:dyDescent="0.2">
      <c r="L7685" s="2"/>
      <c r="M7685" s="2"/>
    </row>
    <row r="7686" spans="12:13" x14ac:dyDescent="0.2">
      <c r="L7686" s="2"/>
      <c r="M7686" s="2"/>
    </row>
    <row r="7687" spans="12:13" x14ac:dyDescent="0.2">
      <c r="L7687" s="2"/>
      <c r="M7687" s="2"/>
    </row>
    <row r="7688" spans="12:13" x14ac:dyDescent="0.2">
      <c r="L7688" s="2"/>
      <c r="M7688" s="2"/>
    </row>
    <row r="7689" spans="12:13" x14ac:dyDescent="0.2">
      <c r="L7689" s="2"/>
      <c r="M7689" s="2"/>
    </row>
    <row r="7690" spans="12:13" x14ac:dyDescent="0.2">
      <c r="L7690" s="2"/>
      <c r="M7690" s="2"/>
    </row>
    <row r="7691" spans="12:13" x14ac:dyDescent="0.2">
      <c r="L7691" s="2"/>
      <c r="M7691" s="2"/>
    </row>
    <row r="7692" spans="12:13" x14ac:dyDescent="0.2">
      <c r="L7692" s="2"/>
      <c r="M7692" s="2"/>
    </row>
    <row r="7693" spans="12:13" x14ac:dyDescent="0.2">
      <c r="L7693" s="2"/>
      <c r="M7693" s="2"/>
    </row>
    <row r="7694" spans="12:13" x14ac:dyDescent="0.2">
      <c r="L7694" s="2"/>
      <c r="M7694" s="2"/>
    </row>
    <row r="7695" spans="12:13" x14ac:dyDescent="0.2">
      <c r="L7695" s="2"/>
      <c r="M7695" s="2"/>
    </row>
    <row r="7696" spans="12:13" x14ac:dyDescent="0.2">
      <c r="L7696" s="2"/>
      <c r="M7696" s="2"/>
    </row>
    <row r="7697" spans="12:13" x14ac:dyDescent="0.2">
      <c r="L7697" s="2"/>
      <c r="M7697" s="2"/>
    </row>
    <row r="7698" spans="12:13" x14ac:dyDescent="0.2">
      <c r="L7698" s="2"/>
      <c r="M7698" s="2"/>
    </row>
    <row r="7699" spans="12:13" x14ac:dyDescent="0.2">
      <c r="L7699" s="2"/>
      <c r="M7699" s="2"/>
    </row>
    <row r="7700" spans="12:13" x14ac:dyDescent="0.2">
      <c r="L7700" s="2"/>
      <c r="M7700" s="2"/>
    </row>
    <row r="7701" spans="12:13" x14ac:dyDescent="0.2">
      <c r="L7701" s="2"/>
      <c r="M7701" s="2"/>
    </row>
    <row r="7702" spans="12:13" x14ac:dyDescent="0.2">
      <c r="L7702" s="2"/>
      <c r="M7702" s="2"/>
    </row>
    <row r="7703" spans="12:13" x14ac:dyDescent="0.2">
      <c r="L7703" s="2"/>
      <c r="M7703" s="2"/>
    </row>
    <row r="7704" spans="12:13" x14ac:dyDescent="0.2">
      <c r="L7704" s="2"/>
      <c r="M7704" s="2"/>
    </row>
    <row r="7705" spans="12:13" x14ac:dyDescent="0.2">
      <c r="L7705" s="2"/>
      <c r="M7705" s="2"/>
    </row>
    <row r="7706" spans="12:13" x14ac:dyDescent="0.2">
      <c r="L7706" s="2"/>
      <c r="M7706" s="2"/>
    </row>
    <row r="7707" spans="12:13" x14ac:dyDescent="0.2">
      <c r="L7707" s="2"/>
      <c r="M7707" s="2"/>
    </row>
    <row r="7708" spans="12:13" x14ac:dyDescent="0.2">
      <c r="L7708" s="2"/>
      <c r="M7708" s="2"/>
    </row>
    <row r="7709" spans="12:13" x14ac:dyDescent="0.2">
      <c r="L7709" s="2"/>
      <c r="M7709" s="2"/>
    </row>
    <row r="7710" spans="12:13" x14ac:dyDescent="0.2">
      <c r="L7710" s="2"/>
      <c r="M7710" s="2"/>
    </row>
    <row r="7711" spans="12:13" x14ac:dyDescent="0.2">
      <c r="L7711" s="2"/>
      <c r="M7711" s="2"/>
    </row>
    <row r="7712" spans="12:13" x14ac:dyDescent="0.2">
      <c r="L7712" s="2"/>
      <c r="M7712" s="2"/>
    </row>
    <row r="7713" spans="12:13" x14ac:dyDescent="0.2">
      <c r="L7713" s="2"/>
      <c r="M7713" s="2"/>
    </row>
    <row r="7714" spans="12:13" x14ac:dyDescent="0.2">
      <c r="L7714" s="2"/>
      <c r="M7714" s="2"/>
    </row>
    <row r="7715" spans="12:13" x14ac:dyDescent="0.2">
      <c r="L7715" s="2"/>
      <c r="M7715" s="2"/>
    </row>
    <row r="7716" spans="12:13" x14ac:dyDescent="0.2">
      <c r="L7716" s="2"/>
      <c r="M7716" s="2"/>
    </row>
    <row r="7717" spans="12:13" x14ac:dyDescent="0.2">
      <c r="L7717" s="2"/>
      <c r="M7717" s="2"/>
    </row>
    <row r="7718" spans="12:13" x14ac:dyDescent="0.2">
      <c r="L7718" s="2"/>
      <c r="M7718" s="2"/>
    </row>
    <row r="7719" spans="12:13" x14ac:dyDescent="0.2">
      <c r="L7719" s="2"/>
      <c r="M7719" s="2"/>
    </row>
    <row r="7720" spans="12:13" x14ac:dyDescent="0.2">
      <c r="L7720" s="2"/>
      <c r="M7720" s="2"/>
    </row>
    <row r="7721" spans="12:13" x14ac:dyDescent="0.2">
      <c r="L7721" s="2"/>
      <c r="M7721" s="2"/>
    </row>
    <row r="7722" spans="12:13" x14ac:dyDescent="0.2">
      <c r="L7722" s="2"/>
      <c r="M7722" s="2"/>
    </row>
    <row r="7723" spans="12:13" x14ac:dyDescent="0.2">
      <c r="L7723" s="2"/>
      <c r="M7723" s="2"/>
    </row>
    <row r="7724" spans="12:13" x14ac:dyDescent="0.2">
      <c r="L7724" s="2"/>
      <c r="M7724" s="2"/>
    </row>
    <row r="7725" spans="12:13" x14ac:dyDescent="0.2">
      <c r="L7725" s="2"/>
      <c r="M7725" s="2"/>
    </row>
    <row r="7726" spans="12:13" x14ac:dyDescent="0.2">
      <c r="L7726" s="2"/>
      <c r="M7726" s="2"/>
    </row>
    <row r="7727" spans="12:13" x14ac:dyDescent="0.2">
      <c r="L7727" s="2"/>
      <c r="M7727" s="2"/>
    </row>
    <row r="7728" spans="12:13" x14ac:dyDescent="0.2">
      <c r="L7728" s="2"/>
      <c r="M7728" s="2"/>
    </row>
    <row r="7729" spans="12:13" x14ac:dyDescent="0.2">
      <c r="L7729" s="2"/>
      <c r="M7729" s="2"/>
    </row>
    <row r="7730" spans="12:13" x14ac:dyDescent="0.2">
      <c r="L7730" s="2"/>
      <c r="M7730" s="2"/>
    </row>
    <row r="7731" spans="12:13" x14ac:dyDescent="0.2">
      <c r="L7731" s="2"/>
      <c r="M7731" s="2"/>
    </row>
    <row r="7732" spans="12:13" x14ac:dyDescent="0.2">
      <c r="L7732" s="2"/>
      <c r="M7732" s="2"/>
    </row>
    <row r="7733" spans="12:13" x14ac:dyDescent="0.2">
      <c r="L7733" s="2"/>
      <c r="M7733" s="2"/>
    </row>
    <row r="7734" spans="12:13" x14ac:dyDescent="0.2">
      <c r="L7734" s="2"/>
      <c r="M7734" s="2"/>
    </row>
    <row r="7735" spans="12:13" x14ac:dyDescent="0.2">
      <c r="L7735" s="2"/>
      <c r="M7735" s="2"/>
    </row>
    <row r="7736" spans="12:13" x14ac:dyDescent="0.2">
      <c r="L7736" s="2"/>
      <c r="M7736" s="2"/>
    </row>
    <row r="7737" spans="12:13" x14ac:dyDescent="0.2">
      <c r="L7737" s="2"/>
      <c r="M7737" s="2"/>
    </row>
    <row r="7738" spans="12:13" x14ac:dyDescent="0.2">
      <c r="L7738" s="2"/>
      <c r="M7738" s="2"/>
    </row>
    <row r="7739" spans="12:13" x14ac:dyDescent="0.2">
      <c r="L7739" s="2"/>
      <c r="M7739" s="2"/>
    </row>
    <row r="7740" spans="12:13" x14ac:dyDescent="0.2">
      <c r="L7740" s="2"/>
      <c r="M7740" s="2"/>
    </row>
    <row r="7741" spans="12:13" x14ac:dyDescent="0.2">
      <c r="L7741" s="2"/>
      <c r="M7741" s="2"/>
    </row>
    <row r="7742" spans="12:13" x14ac:dyDescent="0.2">
      <c r="L7742" s="2"/>
      <c r="M7742" s="2"/>
    </row>
    <row r="7743" spans="12:13" x14ac:dyDescent="0.2">
      <c r="L7743" s="2"/>
      <c r="M7743" s="2"/>
    </row>
    <row r="7744" spans="12:13" x14ac:dyDescent="0.2">
      <c r="L7744" s="2"/>
      <c r="M7744" s="2"/>
    </row>
    <row r="7745" spans="12:13" x14ac:dyDescent="0.2">
      <c r="L7745" s="2"/>
      <c r="M7745" s="2"/>
    </row>
    <row r="7746" spans="12:13" x14ac:dyDescent="0.2">
      <c r="L7746" s="2"/>
      <c r="M7746" s="2"/>
    </row>
    <row r="7747" spans="12:13" x14ac:dyDescent="0.2">
      <c r="L7747" s="2"/>
      <c r="M7747" s="2"/>
    </row>
    <row r="7748" spans="12:13" x14ac:dyDescent="0.2">
      <c r="L7748" s="2"/>
      <c r="M7748" s="2"/>
    </row>
    <row r="7749" spans="12:13" x14ac:dyDescent="0.2">
      <c r="L7749" s="2"/>
      <c r="M7749" s="2"/>
    </row>
    <row r="7750" spans="12:13" x14ac:dyDescent="0.2">
      <c r="L7750" s="2"/>
      <c r="M7750" s="2"/>
    </row>
    <row r="7751" spans="12:13" x14ac:dyDescent="0.2">
      <c r="L7751" s="2"/>
      <c r="M7751" s="2"/>
    </row>
    <row r="7752" spans="12:13" x14ac:dyDescent="0.2">
      <c r="L7752" s="2"/>
      <c r="M7752" s="2"/>
    </row>
    <row r="7753" spans="12:13" x14ac:dyDescent="0.2">
      <c r="L7753" s="2"/>
      <c r="M7753" s="2"/>
    </row>
    <row r="7754" spans="12:13" x14ac:dyDescent="0.2">
      <c r="L7754" s="2"/>
      <c r="M7754" s="2"/>
    </row>
    <row r="7755" spans="12:13" x14ac:dyDescent="0.2">
      <c r="L7755" s="2"/>
      <c r="M7755" s="2"/>
    </row>
    <row r="7756" spans="12:13" x14ac:dyDescent="0.2">
      <c r="L7756" s="2"/>
      <c r="M7756" s="2"/>
    </row>
    <row r="7757" spans="12:13" x14ac:dyDescent="0.2">
      <c r="L7757" s="2"/>
      <c r="M7757" s="2"/>
    </row>
    <row r="7758" spans="12:13" x14ac:dyDescent="0.2">
      <c r="L7758" s="2"/>
      <c r="M7758" s="2"/>
    </row>
    <row r="7759" spans="12:13" x14ac:dyDescent="0.2">
      <c r="L7759" s="2"/>
      <c r="M7759" s="2"/>
    </row>
    <row r="7760" spans="12:13" x14ac:dyDescent="0.2">
      <c r="L7760" s="2"/>
      <c r="M7760" s="2"/>
    </row>
    <row r="7761" spans="12:13" x14ac:dyDescent="0.2">
      <c r="L7761" s="2"/>
      <c r="M7761" s="2"/>
    </row>
    <row r="7762" spans="12:13" x14ac:dyDescent="0.2">
      <c r="L7762" s="2"/>
      <c r="M7762" s="2"/>
    </row>
    <row r="7763" spans="12:13" x14ac:dyDescent="0.2">
      <c r="L7763" s="2"/>
      <c r="M7763" s="2"/>
    </row>
    <row r="7764" spans="12:13" x14ac:dyDescent="0.2">
      <c r="L7764" s="2"/>
      <c r="M7764" s="2"/>
    </row>
    <row r="7765" spans="12:13" x14ac:dyDescent="0.2">
      <c r="L7765" s="2"/>
      <c r="M7765" s="2"/>
    </row>
    <row r="7766" spans="12:13" x14ac:dyDescent="0.2">
      <c r="L7766" s="2"/>
      <c r="M7766" s="2"/>
    </row>
    <row r="7767" spans="12:13" x14ac:dyDescent="0.2">
      <c r="L7767" s="2"/>
      <c r="M7767" s="2"/>
    </row>
    <row r="7768" spans="12:13" x14ac:dyDescent="0.2">
      <c r="L7768" s="2"/>
      <c r="M7768" s="2"/>
    </row>
    <row r="7769" spans="12:13" x14ac:dyDescent="0.2">
      <c r="L7769" s="2"/>
      <c r="M7769" s="2"/>
    </row>
    <row r="7770" spans="12:13" x14ac:dyDescent="0.2">
      <c r="L7770" s="2"/>
      <c r="M7770" s="2"/>
    </row>
    <row r="7771" spans="12:13" x14ac:dyDescent="0.2">
      <c r="L7771" s="2"/>
      <c r="M7771" s="2"/>
    </row>
    <row r="7772" spans="12:13" x14ac:dyDescent="0.2">
      <c r="L7772" s="2"/>
      <c r="M7772" s="2"/>
    </row>
    <row r="7773" spans="12:13" x14ac:dyDescent="0.2">
      <c r="L7773" s="2"/>
      <c r="M7773" s="2"/>
    </row>
    <row r="7774" spans="12:13" x14ac:dyDescent="0.2">
      <c r="L7774" s="2"/>
      <c r="M7774" s="2"/>
    </row>
    <row r="7775" spans="12:13" x14ac:dyDescent="0.2">
      <c r="L7775" s="2"/>
      <c r="M7775" s="2"/>
    </row>
    <row r="7776" spans="12:13" x14ac:dyDescent="0.2">
      <c r="L7776" s="2"/>
      <c r="M7776" s="2"/>
    </row>
    <row r="7777" spans="12:13" x14ac:dyDescent="0.2">
      <c r="L7777" s="2"/>
      <c r="M7777" s="2"/>
    </row>
    <row r="7778" spans="12:13" x14ac:dyDescent="0.2">
      <c r="L7778" s="2"/>
      <c r="M7778" s="2"/>
    </row>
    <row r="7779" spans="12:13" x14ac:dyDescent="0.2">
      <c r="L7779" s="2"/>
      <c r="M7779" s="2"/>
    </row>
    <row r="7780" spans="12:13" x14ac:dyDescent="0.2">
      <c r="L7780" s="2"/>
      <c r="M7780" s="2"/>
    </row>
    <row r="7781" spans="12:13" x14ac:dyDescent="0.2">
      <c r="L7781" s="2"/>
      <c r="M7781" s="2"/>
    </row>
    <row r="7782" spans="12:13" x14ac:dyDescent="0.2">
      <c r="L7782" s="2"/>
      <c r="M7782" s="2"/>
    </row>
    <row r="7783" spans="12:13" x14ac:dyDescent="0.2">
      <c r="L7783" s="2"/>
      <c r="M7783" s="2"/>
    </row>
    <row r="7784" spans="12:13" x14ac:dyDescent="0.2">
      <c r="L7784" s="2"/>
      <c r="M7784" s="2"/>
    </row>
    <row r="7785" spans="12:13" x14ac:dyDescent="0.2">
      <c r="L7785" s="2"/>
      <c r="M7785" s="2"/>
    </row>
    <row r="7786" spans="12:13" x14ac:dyDescent="0.2">
      <c r="L7786" s="2"/>
      <c r="M7786" s="2"/>
    </row>
    <row r="7787" spans="12:13" x14ac:dyDescent="0.2">
      <c r="L7787" s="2"/>
      <c r="M7787" s="2"/>
    </row>
    <row r="7788" spans="12:13" x14ac:dyDescent="0.2">
      <c r="L7788" s="2"/>
      <c r="M7788" s="2"/>
    </row>
    <row r="7789" spans="12:13" x14ac:dyDescent="0.2">
      <c r="L7789" s="2"/>
      <c r="M7789" s="2"/>
    </row>
    <row r="7790" spans="12:13" x14ac:dyDescent="0.2">
      <c r="L7790" s="2"/>
      <c r="M7790" s="2"/>
    </row>
    <row r="7791" spans="12:13" x14ac:dyDescent="0.2">
      <c r="L7791" s="2"/>
      <c r="M7791" s="2"/>
    </row>
    <row r="7792" spans="12:13" x14ac:dyDescent="0.2">
      <c r="L7792" s="2"/>
      <c r="M7792" s="2"/>
    </row>
    <row r="7793" spans="12:13" x14ac:dyDescent="0.2">
      <c r="L7793" s="2"/>
      <c r="M7793" s="2"/>
    </row>
    <row r="7794" spans="12:13" x14ac:dyDescent="0.2">
      <c r="L7794" s="2"/>
      <c r="M7794" s="2"/>
    </row>
    <row r="7795" spans="12:13" x14ac:dyDescent="0.2">
      <c r="L7795" s="2"/>
      <c r="M7795" s="2"/>
    </row>
    <row r="7796" spans="12:13" x14ac:dyDescent="0.2">
      <c r="L7796" s="2"/>
      <c r="M7796" s="2"/>
    </row>
    <row r="7797" spans="12:13" x14ac:dyDescent="0.2">
      <c r="L7797" s="2"/>
      <c r="M7797" s="2"/>
    </row>
    <row r="7798" spans="12:13" x14ac:dyDescent="0.2">
      <c r="L7798" s="2"/>
      <c r="M7798" s="2"/>
    </row>
    <row r="7799" spans="12:13" x14ac:dyDescent="0.2">
      <c r="L7799" s="2"/>
      <c r="M7799" s="2"/>
    </row>
    <row r="7800" spans="12:13" x14ac:dyDescent="0.2">
      <c r="L7800" s="2"/>
      <c r="M7800" s="2"/>
    </row>
    <row r="7801" spans="12:13" x14ac:dyDescent="0.2">
      <c r="L7801" s="2"/>
      <c r="M7801" s="2"/>
    </row>
    <row r="7802" spans="12:13" x14ac:dyDescent="0.2">
      <c r="L7802" s="2"/>
      <c r="M7802" s="2"/>
    </row>
    <row r="7803" spans="12:13" x14ac:dyDescent="0.2">
      <c r="L7803" s="2"/>
      <c r="M7803" s="2"/>
    </row>
    <row r="7804" spans="12:13" x14ac:dyDescent="0.2">
      <c r="L7804" s="2"/>
      <c r="M7804" s="2"/>
    </row>
    <row r="7805" spans="12:13" x14ac:dyDescent="0.2">
      <c r="L7805" s="2"/>
      <c r="M7805" s="2"/>
    </row>
    <row r="7806" spans="12:13" x14ac:dyDescent="0.2">
      <c r="L7806" s="2"/>
      <c r="M7806" s="2"/>
    </row>
    <row r="7807" spans="12:13" x14ac:dyDescent="0.2">
      <c r="L7807" s="2"/>
      <c r="M7807" s="2"/>
    </row>
    <row r="7808" spans="12:13" x14ac:dyDescent="0.2">
      <c r="L7808" s="2"/>
      <c r="M7808" s="2"/>
    </row>
    <row r="7809" spans="12:13" x14ac:dyDescent="0.2">
      <c r="L7809" s="2"/>
      <c r="M7809" s="2"/>
    </row>
    <row r="7810" spans="12:13" x14ac:dyDescent="0.2">
      <c r="L7810" s="2"/>
      <c r="M7810" s="2"/>
    </row>
    <row r="7811" spans="12:13" x14ac:dyDescent="0.2">
      <c r="L7811" s="2"/>
      <c r="M7811" s="2"/>
    </row>
    <row r="7812" spans="12:13" x14ac:dyDescent="0.2">
      <c r="L7812" s="2"/>
      <c r="M7812" s="2"/>
    </row>
    <row r="7813" spans="12:13" x14ac:dyDescent="0.2">
      <c r="L7813" s="2"/>
      <c r="M7813" s="2"/>
    </row>
    <row r="7814" spans="12:13" x14ac:dyDescent="0.2">
      <c r="L7814" s="2"/>
      <c r="M7814" s="2"/>
    </row>
    <row r="7815" spans="12:13" x14ac:dyDescent="0.2">
      <c r="L7815" s="2"/>
      <c r="M7815" s="2"/>
    </row>
    <row r="7816" spans="12:13" x14ac:dyDescent="0.2">
      <c r="L7816" s="2"/>
      <c r="M7816" s="2"/>
    </row>
    <row r="7817" spans="12:13" x14ac:dyDescent="0.2">
      <c r="L7817" s="2"/>
      <c r="M7817" s="2"/>
    </row>
    <row r="7818" spans="12:13" x14ac:dyDescent="0.2">
      <c r="L7818" s="2"/>
      <c r="M7818" s="2"/>
    </row>
    <row r="7819" spans="12:13" x14ac:dyDescent="0.2">
      <c r="L7819" s="2"/>
      <c r="M7819" s="2"/>
    </row>
    <row r="7820" spans="12:13" x14ac:dyDescent="0.2">
      <c r="L7820" s="2"/>
      <c r="M7820" s="2"/>
    </row>
    <row r="7821" spans="12:13" x14ac:dyDescent="0.2">
      <c r="L7821" s="2"/>
      <c r="M7821" s="2"/>
    </row>
    <row r="7822" spans="12:13" x14ac:dyDescent="0.2">
      <c r="L7822" s="2"/>
      <c r="M7822" s="2"/>
    </row>
    <row r="7823" spans="12:13" x14ac:dyDescent="0.2">
      <c r="L7823" s="2"/>
      <c r="M7823" s="2"/>
    </row>
    <row r="7824" spans="12:13" x14ac:dyDescent="0.2">
      <c r="L7824" s="2"/>
      <c r="M7824" s="2"/>
    </row>
    <row r="7825" spans="12:13" x14ac:dyDescent="0.2">
      <c r="L7825" s="2"/>
      <c r="M7825" s="2"/>
    </row>
    <row r="7826" spans="12:13" x14ac:dyDescent="0.2">
      <c r="L7826" s="2"/>
      <c r="M7826" s="2"/>
    </row>
    <row r="7827" spans="12:13" x14ac:dyDescent="0.2">
      <c r="L7827" s="2"/>
      <c r="M7827" s="2"/>
    </row>
    <row r="7828" spans="12:13" x14ac:dyDescent="0.2">
      <c r="L7828" s="2"/>
      <c r="M7828" s="2"/>
    </row>
    <row r="7829" spans="12:13" x14ac:dyDescent="0.2">
      <c r="L7829" s="2"/>
      <c r="M7829" s="2"/>
    </row>
    <row r="7830" spans="12:13" x14ac:dyDescent="0.2">
      <c r="L7830" s="2"/>
      <c r="M7830" s="2"/>
    </row>
    <row r="7831" spans="12:13" x14ac:dyDescent="0.2">
      <c r="L7831" s="2"/>
      <c r="M7831" s="2"/>
    </row>
    <row r="7832" spans="12:13" x14ac:dyDescent="0.2">
      <c r="L7832" s="2"/>
      <c r="M7832" s="2"/>
    </row>
    <row r="7833" spans="12:13" x14ac:dyDescent="0.2">
      <c r="L7833" s="2"/>
      <c r="M7833" s="2"/>
    </row>
    <row r="7834" spans="12:13" x14ac:dyDescent="0.2">
      <c r="L7834" s="2"/>
      <c r="M7834" s="2"/>
    </row>
    <row r="7835" spans="12:13" x14ac:dyDescent="0.2">
      <c r="L7835" s="2"/>
      <c r="M7835" s="2"/>
    </row>
    <row r="7836" spans="12:13" x14ac:dyDescent="0.2">
      <c r="L7836" s="2"/>
      <c r="M7836" s="2"/>
    </row>
    <row r="7837" spans="12:13" x14ac:dyDescent="0.2">
      <c r="L7837" s="2"/>
      <c r="M7837" s="2"/>
    </row>
    <row r="7838" spans="12:13" x14ac:dyDescent="0.2">
      <c r="L7838" s="2"/>
      <c r="M7838" s="2"/>
    </row>
    <row r="7839" spans="12:13" x14ac:dyDescent="0.2">
      <c r="L7839" s="2"/>
      <c r="M7839" s="2"/>
    </row>
    <row r="7840" spans="12:13" x14ac:dyDescent="0.2">
      <c r="L7840" s="2"/>
      <c r="M7840" s="2"/>
    </row>
    <row r="7841" spans="12:13" x14ac:dyDescent="0.2">
      <c r="L7841" s="2"/>
      <c r="M7841" s="2"/>
    </row>
    <row r="7842" spans="12:13" x14ac:dyDescent="0.2">
      <c r="L7842" s="2"/>
      <c r="M7842" s="2"/>
    </row>
    <row r="7843" spans="12:13" x14ac:dyDescent="0.2">
      <c r="L7843" s="2"/>
      <c r="M7843" s="2"/>
    </row>
    <row r="7844" spans="12:13" x14ac:dyDescent="0.2">
      <c r="L7844" s="2"/>
      <c r="M7844" s="2"/>
    </row>
    <row r="7845" spans="12:13" x14ac:dyDescent="0.2">
      <c r="L7845" s="2"/>
      <c r="M7845" s="2"/>
    </row>
    <row r="7846" spans="12:13" x14ac:dyDescent="0.2">
      <c r="L7846" s="2"/>
      <c r="M7846" s="2"/>
    </row>
    <row r="7847" spans="12:13" x14ac:dyDescent="0.2">
      <c r="L7847" s="2"/>
      <c r="M7847" s="2"/>
    </row>
    <row r="7848" spans="12:13" x14ac:dyDescent="0.2">
      <c r="L7848" s="2"/>
      <c r="M7848" s="2"/>
    </row>
    <row r="7849" spans="12:13" x14ac:dyDescent="0.2">
      <c r="L7849" s="2"/>
      <c r="M7849" s="2"/>
    </row>
    <row r="7850" spans="12:13" x14ac:dyDescent="0.2">
      <c r="L7850" s="2"/>
      <c r="M7850" s="2"/>
    </row>
    <row r="7851" spans="12:13" x14ac:dyDescent="0.2">
      <c r="L7851" s="2"/>
      <c r="M7851" s="2"/>
    </row>
    <row r="7852" spans="12:13" x14ac:dyDescent="0.2">
      <c r="L7852" s="2"/>
      <c r="M7852" s="2"/>
    </row>
    <row r="7853" spans="12:13" x14ac:dyDescent="0.2">
      <c r="L7853" s="2"/>
      <c r="M7853" s="2"/>
    </row>
    <row r="7854" spans="12:13" x14ac:dyDescent="0.2">
      <c r="L7854" s="2"/>
      <c r="M7854" s="2"/>
    </row>
    <row r="7855" spans="12:13" x14ac:dyDescent="0.2">
      <c r="L7855" s="2"/>
      <c r="M7855" s="2"/>
    </row>
    <row r="7856" spans="12:13" x14ac:dyDescent="0.2">
      <c r="L7856" s="2"/>
      <c r="M7856" s="2"/>
    </row>
    <row r="7857" spans="12:13" x14ac:dyDescent="0.2">
      <c r="L7857" s="2"/>
      <c r="M7857" s="2"/>
    </row>
    <row r="7858" spans="12:13" x14ac:dyDescent="0.2">
      <c r="L7858" s="2"/>
      <c r="M7858" s="2"/>
    </row>
    <row r="7859" spans="12:13" x14ac:dyDescent="0.2">
      <c r="L7859" s="2"/>
      <c r="M7859" s="2"/>
    </row>
    <row r="7860" spans="12:13" x14ac:dyDescent="0.2">
      <c r="L7860" s="2"/>
      <c r="M7860" s="2"/>
    </row>
    <row r="7861" spans="12:13" x14ac:dyDescent="0.2">
      <c r="L7861" s="2"/>
      <c r="M7861" s="2"/>
    </row>
    <row r="7862" spans="12:13" x14ac:dyDescent="0.2">
      <c r="L7862" s="2"/>
      <c r="M7862" s="2"/>
    </row>
    <row r="7863" spans="12:13" x14ac:dyDescent="0.2">
      <c r="L7863" s="2"/>
      <c r="M7863" s="2"/>
    </row>
    <row r="7864" spans="12:13" x14ac:dyDescent="0.2">
      <c r="L7864" s="2"/>
      <c r="M7864" s="2"/>
    </row>
    <row r="7865" spans="12:13" x14ac:dyDescent="0.2">
      <c r="L7865" s="2"/>
      <c r="M7865" s="2"/>
    </row>
    <row r="7866" spans="12:13" x14ac:dyDescent="0.2">
      <c r="L7866" s="2"/>
      <c r="M7866" s="2"/>
    </row>
    <row r="7867" spans="12:13" x14ac:dyDescent="0.2">
      <c r="L7867" s="2"/>
      <c r="M7867" s="2"/>
    </row>
    <row r="7868" spans="12:13" x14ac:dyDescent="0.2">
      <c r="L7868" s="2"/>
      <c r="M7868" s="2"/>
    </row>
    <row r="7869" spans="12:13" x14ac:dyDescent="0.2">
      <c r="L7869" s="2"/>
      <c r="M7869" s="2"/>
    </row>
    <row r="7870" spans="12:13" x14ac:dyDescent="0.2">
      <c r="L7870" s="2"/>
      <c r="M7870" s="2"/>
    </row>
    <row r="7871" spans="12:13" x14ac:dyDescent="0.2">
      <c r="L7871" s="2"/>
      <c r="M7871" s="2"/>
    </row>
    <row r="7872" spans="12:13" x14ac:dyDescent="0.2">
      <c r="L7872" s="2"/>
      <c r="M7872" s="2"/>
    </row>
    <row r="7873" spans="12:13" x14ac:dyDescent="0.2">
      <c r="L7873" s="2"/>
      <c r="M7873" s="2"/>
    </row>
    <row r="7874" spans="12:13" x14ac:dyDescent="0.2">
      <c r="L7874" s="2"/>
      <c r="M7874" s="2"/>
    </row>
    <row r="7875" spans="12:13" x14ac:dyDescent="0.2">
      <c r="L7875" s="2"/>
      <c r="M7875" s="2"/>
    </row>
    <row r="7876" spans="12:13" x14ac:dyDescent="0.2">
      <c r="L7876" s="2"/>
      <c r="M7876" s="2"/>
    </row>
    <row r="7877" spans="12:13" x14ac:dyDescent="0.2">
      <c r="L7877" s="2"/>
      <c r="M7877" s="2"/>
    </row>
    <row r="7878" spans="12:13" x14ac:dyDescent="0.2">
      <c r="L7878" s="2"/>
      <c r="M7878" s="2"/>
    </row>
    <row r="7879" spans="12:13" x14ac:dyDescent="0.2">
      <c r="L7879" s="2"/>
      <c r="M7879" s="2"/>
    </row>
    <row r="7880" spans="12:13" x14ac:dyDescent="0.2">
      <c r="L7880" s="2"/>
      <c r="M7880" s="2"/>
    </row>
    <row r="7881" spans="12:13" x14ac:dyDescent="0.2">
      <c r="L7881" s="2"/>
      <c r="M7881" s="2"/>
    </row>
    <row r="7882" spans="12:13" x14ac:dyDescent="0.2">
      <c r="L7882" s="2"/>
      <c r="M7882" s="2"/>
    </row>
    <row r="7883" spans="12:13" x14ac:dyDescent="0.2">
      <c r="L7883" s="2"/>
      <c r="M7883" s="2"/>
    </row>
    <row r="7884" spans="12:13" x14ac:dyDescent="0.2">
      <c r="L7884" s="2"/>
      <c r="M7884" s="2"/>
    </row>
    <row r="7885" spans="12:13" x14ac:dyDescent="0.2">
      <c r="L7885" s="2"/>
      <c r="M7885" s="2"/>
    </row>
    <row r="7886" spans="12:13" x14ac:dyDescent="0.2">
      <c r="L7886" s="2"/>
      <c r="M7886" s="2"/>
    </row>
    <row r="7887" spans="12:13" x14ac:dyDescent="0.2">
      <c r="L7887" s="2"/>
      <c r="M7887" s="2"/>
    </row>
    <row r="7888" spans="12:13" x14ac:dyDescent="0.2">
      <c r="L7888" s="2"/>
      <c r="M7888" s="2"/>
    </row>
    <row r="7889" spans="12:13" x14ac:dyDescent="0.2">
      <c r="L7889" s="2"/>
      <c r="M7889" s="2"/>
    </row>
    <row r="7890" spans="12:13" x14ac:dyDescent="0.2">
      <c r="L7890" s="2"/>
      <c r="M7890" s="2"/>
    </row>
    <row r="7891" spans="12:13" x14ac:dyDescent="0.2">
      <c r="L7891" s="2"/>
      <c r="M7891" s="2"/>
    </row>
    <row r="7892" spans="12:13" x14ac:dyDescent="0.2">
      <c r="L7892" s="2"/>
      <c r="M7892" s="2"/>
    </row>
    <row r="7893" spans="12:13" x14ac:dyDescent="0.2">
      <c r="L7893" s="2"/>
      <c r="M7893" s="2"/>
    </row>
    <row r="7894" spans="12:13" x14ac:dyDescent="0.2">
      <c r="L7894" s="2"/>
      <c r="M7894" s="2"/>
    </row>
    <row r="7895" spans="12:13" x14ac:dyDescent="0.2">
      <c r="L7895" s="2"/>
      <c r="M7895" s="2"/>
    </row>
    <row r="7896" spans="12:13" x14ac:dyDescent="0.2">
      <c r="L7896" s="2"/>
      <c r="M7896" s="2"/>
    </row>
    <row r="7897" spans="12:13" x14ac:dyDescent="0.2">
      <c r="L7897" s="2"/>
      <c r="M7897" s="2"/>
    </row>
    <row r="7898" spans="12:13" x14ac:dyDescent="0.2">
      <c r="L7898" s="2"/>
      <c r="M7898" s="2"/>
    </row>
    <row r="7899" spans="12:13" x14ac:dyDescent="0.2">
      <c r="L7899" s="2"/>
      <c r="M7899" s="2"/>
    </row>
    <row r="7900" spans="12:13" x14ac:dyDescent="0.2">
      <c r="L7900" s="2"/>
      <c r="M7900" s="2"/>
    </row>
    <row r="7901" spans="12:13" x14ac:dyDescent="0.2">
      <c r="L7901" s="2"/>
      <c r="M7901" s="2"/>
    </row>
    <row r="7902" spans="12:13" x14ac:dyDescent="0.2">
      <c r="L7902" s="2"/>
      <c r="M7902" s="2"/>
    </row>
    <row r="7903" spans="12:13" x14ac:dyDescent="0.2">
      <c r="L7903" s="2"/>
      <c r="M7903" s="2"/>
    </row>
    <row r="7904" spans="12:13" x14ac:dyDescent="0.2">
      <c r="L7904" s="2"/>
      <c r="M7904" s="2"/>
    </row>
    <row r="7905" spans="12:13" x14ac:dyDescent="0.2">
      <c r="L7905" s="2"/>
      <c r="M7905" s="2"/>
    </row>
    <row r="7906" spans="12:13" x14ac:dyDescent="0.2">
      <c r="L7906" s="2"/>
      <c r="M7906" s="2"/>
    </row>
    <row r="7907" spans="12:13" x14ac:dyDescent="0.2">
      <c r="L7907" s="2"/>
      <c r="M7907" s="2"/>
    </row>
    <row r="7908" spans="12:13" x14ac:dyDescent="0.2">
      <c r="L7908" s="2"/>
      <c r="M7908" s="2"/>
    </row>
    <row r="7909" spans="12:13" x14ac:dyDescent="0.2">
      <c r="L7909" s="2"/>
      <c r="M7909" s="2"/>
    </row>
    <row r="7910" spans="12:13" x14ac:dyDescent="0.2">
      <c r="L7910" s="2"/>
      <c r="M7910" s="2"/>
    </row>
    <row r="7911" spans="12:13" x14ac:dyDescent="0.2">
      <c r="L7911" s="2"/>
      <c r="M7911" s="2"/>
    </row>
    <row r="7912" spans="12:13" x14ac:dyDescent="0.2">
      <c r="L7912" s="2"/>
      <c r="M7912" s="2"/>
    </row>
    <row r="7913" spans="12:13" x14ac:dyDescent="0.2">
      <c r="L7913" s="2"/>
      <c r="M7913" s="2"/>
    </row>
    <row r="7914" spans="12:13" x14ac:dyDescent="0.2">
      <c r="L7914" s="2"/>
      <c r="M7914" s="2"/>
    </row>
    <row r="7915" spans="12:13" x14ac:dyDescent="0.2">
      <c r="L7915" s="2"/>
      <c r="M7915" s="2"/>
    </row>
    <row r="7916" spans="12:13" x14ac:dyDescent="0.2">
      <c r="L7916" s="2"/>
      <c r="M7916" s="2"/>
    </row>
    <row r="7917" spans="12:13" x14ac:dyDescent="0.2">
      <c r="L7917" s="2"/>
      <c r="M7917" s="2"/>
    </row>
    <row r="7918" spans="12:13" x14ac:dyDescent="0.2">
      <c r="L7918" s="2"/>
      <c r="M7918" s="2"/>
    </row>
    <row r="7919" spans="12:13" x14ac:dyDescent="0.2">
      <c r="L7919" s="2"/>
      <c r="M7919" s="2"/>
    </row>
    <row r="7920" spans="12:13" x14ac:dyDescent="0.2">
      <c r="L7920" s="2"/>
      <c r="M7920" s="2"/>
    </row>
    <row r="7921" spans="12:13" x14ac:dyDescent="0.2">
      <c r="L7921" s="2"/>
      <c r="M7921" s="2"/>
    </row>
    <row r="7922" spans="12:13" x14ac:dyDescent="0.2">
      <c r="L7922" s="2"/>
      <c r="M7922" s="2"/>
    </row>
    <row r="7923" spans="12:13" x14ac:dyDescent="0.2">
      <c r="L7923" s="2"/>
      <c r="M7923" s="2"/>
    </row>
    <row r="7924" spans="12:13" x14ac:dyDescent="0.2">
      <c r="L7924" s="2"/>
      <c r="M7924" s="2"/>
    </row>
    <row r="7925" spans="12:13" x14ac:dyDescent="0.2">
      <c r="L7925" s="2"/>
      <c r="M7925" s="2"/>
    </row>
    <row r="7926" spans="12:13" x14ac:dyDescent="0.2">
      <c r="L7926" s="2"/>
      <c r="M7926" s="2"/>
    </row>
    <row r="7927" spans="12:13" x14ac:dyDescent="0.2">
      <c r="L7927" s="2"/>
      <c r="M7927" s="2"/>
    </row>
    <row r="7928" spans="12:13" x14ac:dyDescent="0.2">
      <c r="L7928" s="2"/>
      <c r="M7928" s="2"/>
    </row>
    <row r="7929" spans="12:13" x14ac:dyDescent="0.2">
      <c r="L7929" s="2"/>
      <c r="M7929" s="2"/>
    </row>
    <row r="7930" spans="12:13" x14ac:dyDescent="0.2">
      <c r="L7930" s="2"/>
      <c r="M7930" s="2"/>
    </row>
    <row r="7931" spans="12:13" x14ac:dyDescent="0.2">
      <c r="L7931" s="2"/>
      <c r="M7931" s="2"/>
    </row>
    <row r="7932" spans="12:13" x14ac:dyDescent="0.2">
      <c r="L7932" s="2"/>
      <c r="M7932" s="2"/>
    </row>
    <row r="7933" spans="12:13" x14ac:dyDescent="0.2">
      <c r="L7933" s="2"/>
      <c r="M7933" s="2"/>
    </row>
    <row r="7934" spans="12:13" x14ac:dyDescent="0.2">
      <c r="L7934" s="2"/>
      <c r="M7934" s="2"/>
    </row>
    <row r="7935" spans="12:13" x14ac:dyDescent="0.2">
      <c r="L7935" s="2"/>
      <c r="M7935" s="2"/>
    </row>
    <row r="7936" spans="12:13" x14ac:dyDescent="0.2">
      <c r="L7936" s="2"/>
      <c r="M7936" s="2"/>
    </row>
    <row r="7937" spans="12:13" x14ac:dyDescent="0.2">
      <c r="L7937" s="2"/>
      <c r="M7937" s="2"/>
    </row>
    <row r="7938" spans="12:13" x14ac:dyDescent="0.2">
      <c r="L7938" s="2"/>
      <c r="M7938" s="2"/>
    </row>
    <row r="7939" spans="12:13" x14ac:dyDescent="0.2">
      <c r="L7939" s="2"/>
      <c r="M7939" s="2"/>
    </row>
    <row r="7940" spans="12:13" x14ac:dyDescent="0.2">
      <c r="L7940" s="2"/>
      <c r="M7940" s="2"/>
    </row>
    <row r="7941" spans="12:13" x14ac:dyDescent="0.2">
      <c r="L7941" s="2"/>
      <c r="M7941" s="2"/>
    </row>
    <row r="7942" spans="12:13" x14ac:dyDescent="0.2">
      <c r="L7942" s="2"/>
      <c r="M7942" s="2"/>
    </row>
    <row r="7943" spans="12:13" x14ac:dyDescent="0.2">
      <c r="L7943" s="2"/>
      <c r="M7943" s="2"/>
    </row>
    <row r="7944" spans="12:13" x14ac:dyDescent="0.2">
      <c r="L7944" s="2"/>
      <c r="M7944" s="2"/>
    </row>
    <row r="7945" spans="12:13" x14ac:dyDescent="0.2">
      <c r="L7945" s="2"/>
      <c r="M7945" s="2"/>
    </row>
    <row r="7946" spans="12:13" x14ac:dyDescent="0.2">
      <c r="L7946" s="2"/>
      <c r="M7946" s="2"/>
    </row>
    <row r="7947" spans="12:13" x14ac:dyDescent="0.2">
      <c r="L7947" s="2"/>
      <c r="M7947" s="2"/>
    </row>
    <row r="7948" spans="12:13" x14ac:dyDescent="0.2">
      <c r="L7948" s="2"/>
      <c r="M7948" s="2"/>
    </row>
    <row r="7949" spans="12:13" x14ac:dyDescent="0.2">
      <c r="L7949" s="2"/>
      <c r="M7949" s="2"/>
    </row>
    <row r="7950" spans="12:13" x14ac:dyDescent="0.2">
      <c r="L7950" s="2"/>
      <c r="M7950" s="2"/>
    </row>
    <row r="7951" spans="12:13" x14ac:dyDescent="0.2">
      <c r="L7951" s="2"/>
      <c r="M7951" s="2"/>
    </row>
    <row r="7952" spans="12:13" x14ac:dyDescent="0.2">
      <c r="L7952" s="2"/>
      <c r="M7952" s="2"/>
    </row>
    <row r="7953" spans="12:13" x14ac:dyDescent="0.2">
      <c r="L7953" s="2"/>
      <c r="M7953" s="2"/>
    </row>
    <row r="7954" spans="12:13" x14ac:dyDescent="0.2">
      <c r="L7954" s="2"/>
      <c r="M7954" s="2"/>
    </row>
    <row r="7955" spans="12:13" x14ac:dyDescent="0.2">
      <c r="L7955" s="2"/>
      <c r="M7955" s="2"/>
    </row>
    <row r="7956" spans="12:13" x14ac:dyDescent="0.2">
      <c r="L7956" s="2"/>
      <c r="M7956" s="2"/>
    </row>
    <row r="7957" spans="12:13" x14ac:dyDescent="0.2">
      <c r="L7957" s="2"/>
      <c r="M7957" s="2"/>
    </row>
    <row r="7958" spans="12:13" x14ac:dyDescent="0.2">
      <c r="L7958" s="2"/>
      <c r="M7958" s="2"/>
    </row>
    <row r="7959" spans="12:13" x14ac:dyDescent="0.2">
      <c r="L7959" s="2"/>
      <c r="M7959" s="2"/>
    </row>
    <row r="7960" spans="12:13" x14ac:dyDescent="0.2">
      <c r="L7960" s="2"/>
      <c r="M7960" s="2"/>
    </row>
    <row r="7961" spans="12:13" x14ac:dyDescent="0.2">
      <c r="L7961" s="2"/>
      <c r="M7961" s="2"/>
    </row>
    <row r="7962" spans="12:13" x14ac:dyDescent="0.2">
      <c r="L7962" s="2"/>
      <c r="M7962" s="2"/>
    </row>
    <row r="7963" spans="12:13" x14ac:dyDescent="0.2">
      <c r="L7963" s="2"/>
      <c r="M7963" s="2"/>
    </row>
    <row r="7964" spans="12:13" x14ac:dyDescent="0.2">
      <c r="L7964" s="2"/>
      <c r="M7964" s="2"/>
    </row>
    <row r="7965" spans="12:13" x14ac:dyDescent="0.2">
      <c r="L7965" s="2"/>
      <c r="M7965" s="2"/>
    </row>
    <row r="7966" spans="12:13" x14ac:dyDescent="0.2">
      <c r="L7966" s="2"/>
      <c r="M7966" s="2"/>
    </row>
    <row r="7967" spans="12:13" x14ac:dyDescent="0.2">
      <c r="L7967" s="2"/>
      <c r="M7967" s="2"/>
    </row>
    <row r="7968" spans="12:13" x14ac:dyDescent="0.2">
      <c r="L7968" s="2"/>
      <c r="M7968" s="2"/>
    </row>
    <row r="7969" spans="12:13" x14ac:dyDescent="0.2">
      <c r="L7969" s="2"/>
      <c r="M7969" s="2"/>
    </row>
    <row r="7970" spans="12:13" x14ac:dyDescent="0.2">
      <c r="L7970" s="2"/>
      <c r="M7970" s="2"/>
    </row>
    <row r="7971" spans="12:13" x14ac:dyDescent="0.2">
      <c r="L7971" s="2"/>
      <c r="M7971" s="2"/>
    </row>
    <row r="7972" spans="12:13" x14ac:dyDescent="0.2">
      <c r="L7972" s="2"/>
      <c r="M7972" s="2"/>
    </row>
    <row r="7973" spans="12:13" x14ac:dyDescent="0.2">
      <c r="L7973" s="2"/>
      <c r="M7973" s="2"/>
    </row>
    <row r="7974" spans="12:13" x14ac:dyDescent="0.2">
      <c r="L7974" s="2"/>
      <c r="M7974" s="2"/>
    </row>
    <row r="7975" spans="12:13" x14ac:dyDescent="0.2">
      <c r="L7975" s="2"/>
      <c r="M7975" s="2"/>
    </row>
    <row r="7976" spans="12:13" x14ac:dyDescent="0.2">
      <c r="L7976" s="2"/>
      <c r="M7976" s="2"/>
    </row>
    <row r="7977" spans="12:13" x14ac:dyDescent="0.2">
      <c r="L7977" s="2"/>
      <c r="M7977" s="2"/>
    </row>
    <row r="7978" spans="12:13" x14ac:dyDescent="0.2">
      <c r="L7978" s="2"/>
      <c r="M7978" s="2"/>
    </row>
    <row r="7979" spans="12:13" x14ac:dyDescent="0.2">
      <c r="L7979" s="2"/>
      <c r="M7979" s="2"/>
    </row>
    <row r="7980" spans="12:13" x14ac:dyDescent="0.2">
      <c r="L7980" s="2"/>
      <c r="M7980" s="2"/>
    </row>
    <row r="7981" spans="12:13" x14ac:dyDescent="0.2">
      <c r="L7981" s="2"/>
      <c r="M7981" s="2"/>
    </row>
    <row r="7982" spans="12:13" x14ac:dyDescent="0.2">
      <c r="L7982" s="2"/>
      <c r="M7982" s="2"/>
    </row>
    <row r="7983" spans="12:13" x14ac:dyDescent="0.2">
      <c r="L7983" s="2"/>
      <c r="M7983" s="2"/>
    </row>
    <row r="7984" spans="12:13" x14ac:dyDescent="0.2">
      <c r="L7984" s="2"/>
      <c r="M7984" s="2"/>
    </row>
    <row r="7985" spans="12:13" x14ac:dyDescent="0.2">
      <c r="L7985" s="2"/>
      <c r="M7985" s="2"/>
    </row>
    <row r="7986" spans="12:13" x14ac:dyDescent="0.2">
      <c r="L7986" s="2"/>
      <c r="M7986" s="2"/>
    </row>
    <row r="7987" spans="12:13" x14ac:dyDescent="0.2">
      <c r="L7987" s="2"/>
      <c r="M7987" s="2"/>
    </row>
    <row r="7988" spans="12:13" x14ac:dyDescent="0.2">
      <c r="L7988" s="2"/>
      <c r="M7988" s="2"/>
    </row>
    <row r="7989" spans="12:13" x14ac:dyDescent="0.2">
      <c r="L7989" s="2"/>
      <c r="M7989" s="2"/>
    </row>
    <row r="7990" spans="12:13" x14ac:dyDescent="0.2">
      <c r="L7990" s="2"/>
      <c r="M7990" s="2"/>
    </row>
    <row r="7991" spans="12:13" x14ac:dyDescent="0.2">
      <c r="L7991" s="2"/>
      <c r="M7991" s="2"/>
    </row>
    <row r="7992" spans="12:13" x14ac:dyDescent="0.2">
      <c r="L7992" s="2"/>
      <c r="M7992" s="2"/>
    </row>
    <row r="7993" spans="12:13" x14ac:dyDescent="0.2">
      <c r="L7993" s="2"/>
      <c r="M7993" s="2"/>
    </row>
    <row r="7994" spans="12:13" x14ac:dyDescent="0.2">
      <c r="L7994" s="2"/>
      <c r="M7994" s="2"/>
    </row>
    <row r="7995" spans="12:13" x14ac:dyDescent="0.2">
      <c r="L7995" s="2"/>
      <c r="M7995" s="2"/>
    </row>
    <row r="7996" spans="12:13" x14ac:dyDescent="0.2">
      <c r="L7996" s="2"/>
      <c r="M7996" s="2"/>
    </row>
    <row r="7997" spans="12:13" x14ac:dyDescent="0.2">
      <c r="L7997" s="2"/>
      <c r="M7997" s="2"/>
    </row>
    <row r="7998" spans="12:13" x14ac:dyDescent="0.2">
      <c r="L7998" s="2"/>
      <c r="M7998" s="2"/>
    </row>
    <row r="7999" spans="12:13" x14ac:dyDescent="0.2">
      <c r="L7999" s="2"/>
      <c r="M7999" s="2"/>
    </row>
    <row r="8000" spans="12:13" x14ac:dyDescent="0.2">
      <c r="L8000" s="2"/>
      <c r="M8000" s="2"/>
    </row>
    <row r="8001" spans="12:13" x14ac:dyDescent="0.2">
      <c r="L8001" s="2"/>
      <c r="M8001" s="2"/>
    </row>
    <row r="8002" spans="12:13" x14ac:dyDescent="0.2">
      <c r="L8002" s="2"/>
      <c r="M8002" s="2"/>
    </row>
    <row r="8003" spans="12:13" x14ac:dyDescent="0.2">
      <c r="L8003" s="2"/>
      <c r="M8003" s="2"/>
    </row>
    <row r="8004" spans="12:13" x14ac:dyDescent="0.2">
      <c r="L8004" s="2"/>
      <c r="M8004" s="2"/>
    </row>
    <row r="8005" spans="12:13" x14ac:dyDescent="0.2">
      <c r="L8005" s="2"/>
      <c r="M8005" s="2"/>
    </row>
    <row r="8006" spans="12:13" x14ac:dyDescent="0.2">
      <c r="L8006" s="2"/>
      <c r="M8006" s="2"/>
    </row>
    <row r="8007" spans="12:13" x14ac:dyDescent="0.2">
      <c r="L8007" s="2"/>
      <c r="M8007" s="2"/>
    </row>
    <row r="8008" spans="12:13" x14ac:dyDescent="0.2">
      <c r="L8008" s="2"/>
      <c r="M8008" s="2"/>
    </row>
    <row r="8009" spans="12:13" x14ac:dyDescent="0.2">
      <c r="L8009" s="2"/>
      <c r="M8009" s="2"/>
    </row>
    <row r="8010" spans="12:13" x14ac:dyDescent="0.2">
      <c r="L8010" s="2"/>
      <c r="M8010" s="2"/>
    </row>
    <row r="8011" spans="12:13" x14ac:dyDescent="0.2">
      <c r="L8011" s="2"/>
      <c r="M8011" s="2"/>
    </row>
    <row r="8012" spans="12:13" x14ac:dyDescent="0.2">
      <c r="L8012" s="2"/>
      <c r="M8012" s="2"/>
    </row>
    <row r="8013" spans="12:13" x14ac:dyDescent="0.2">
      <c r="L8013" s="2"/>
      <c r="M8013" s="2"/>
    </row>
    <row r="8014" spans="12:13" x14ac:dyDescent="0.2">
      <c r="L8014" s="2"/>
      <c r="M8014" s="2"/>
    </row>
    <row r="8015" spans="12:13" x14ac:dyDescent="0.2">
      <c r="L8015" s="2"/>
      <c r="M8015" s="2"/>
    </row>
    <row r="8016" spans="12:13" x14ac:dyDescent="0.2">
      <c r="L8016" s="2"/>
      <c r="M8016" s="2"/>
    </row>
    <row r="8017" spans="12:13" x14ac:dyDescent="0.2">
      <c r="L8017" s="2"/>
      <c r="M8017" s="2"/>
    </row>
    <row r="8018" spans="12:13" x14ac:dyDescent="0.2">
      <c r="L8018" s="2"/>
      <c r="M8018" s="2"/>
    </row>
    <row r="8019" spans="12:13" x14ac:dyDescent="0.2">
      <c r="L8019" s="2"/>
      <c r="M8019" s="2"/>
    </row>
    <row r="8020" spans="12:13" x14ac:dyDescent="0.2">
      <c r="L8020" s="2"/>
      <c r="M8020" s="2"/>
    </row>
    <row r="8021" spans="12:13" x14ac:dyDescent="0.2">
      <c r="L8021" s="2"/>
      <c r="M8021" s="2"/>
    </row>
    <row r="8022" spans="12:13" x14ac:dyDescent="0.2">
      <c r="L8022" s="2"/>
      <c r="M8022" s="2"/>
    </row>
    <row r="8023" spans="12:13" x14ac:dyDescent="0.2">
      <c r="L8023" s="2"/>
      <c r="M8023" s="2"/>
    </row>
    <row r="8024" spans="12:13" x14ac:dyDescent="0.2">
      <c r="L8024" s="2"/>
      <c r="M8024" s="2"/>
    </row>
    <row r="8025" spans="12:13" x14ac:dyDescent="0.2">
      <c r="L8025" s="2"/>
      <c r="M8025" s="2"/>
    </row>
    <row r="8026" spans="12:13" x14ac:dyDescent="0.2">
      <c r="L8026" s="2"/>
      <c r="M8026" s="2"/>
    </row>
    <row r="8027" spans="12:13" x14ac:dyDescent="0.2">
      <c r="L8027" s="2"/>
      <c r="M8027" s="2"/>
    </row>
    <row r="8028" spans="12:13" x14ac:dyDescent="0.2">
      <c r="L8028" s="2"/>
      <c r="M8028" s="2"/>
    </row>
    <row r="8029" spans="12:13" x14ac:dyDescent="0.2">
      <c r="L8029" s="2"/>
      <c r="M8029" s="2"/>
    </row>
    <row r="8030" spans="12:13" x14ac:dyDescent="0.2">
      <c r="L8030" s="2"/>
      <c r="M8030" s="2"/>
    </row>
    <row r="8031" spans="12:13" x14ac:dyDescent="0.2">
      <c r="L8031" s="2"/>
      <c r="M8031" s="2"/>
    </row>
    <row r="8032" spans="12:13" x14ac:dyDescent="0.2">
      <c r="L8032" s="2"/>
      <c r="M8032" s="2"/>
    </row>
    <row r="8033" spans="12:13" x14ac:dyDescent="0.2">
      <c r="L8033" s="2"/>
      <c r="M8033" s="2"/>
    </row>
    <row r="8034" spans="12:13" x14ac:dyDescent="0.2">
      <c r="L8034" s="2"/>
      <c r="M8034" s="2"/>
    </row>
    <row r="8035" spans="12:13" x14ac:dyDescent="0.2">
      <c r="L8035" s="2"/>
      <c r="M8035" s="2"/>
    </row>
    <row r="8036" spans="12:13" x14ac:dyDescent="0.2">
      <c r="L8036" s="2"/>
      <c r="M8036" s="2"/>
    </row>
    <row r="8037" spans="12:13" x14ac:dyDescent="0.2">
      <c r="L8037" s="2"/>
      <c r="M8037" s="2"/>
    </row>
    <row r="8038" spans="12:13" x14ac:dyDescent="0.2">
      <c r="L8038" s="2"/>
      <c r="M8038" s="2"/>
    </row>
    <row r="8039" spans="12:13" x14ac:dyDescent="0.2">
      <c r="L8039" s="2"/>
      <c r="M8039" s="2"/>
    </row>
    <row r="8040" spans="12:13" x14ac:dyDescent="0.2">
      <c r="L8040" s="2"/>
      <c r="M8040" s="2"/>
    </row>
    <row r="8041" spans="12:13" x14ac:dyDescent="0.2">
      <c r="L8041" s="2"/>
      <c r="M8041" s="2"/>
    </row>
    <row r="8042" spans="12:13" x14ac:dyDescent="0.2">
      <c r="L8042" s="2"/>
      <c r="M8042" s="2"/>
    </row>
    <row r="8043" spans="12:13" x14ac:dyDescent="0.2">
      <c r="L8043" s="2"/>
      <c r="M8043" s="2"/>
    </row>
    <row r="8044" spans="12:13" x14ac:dyDescent="0.2">
      <c r="L8044" s="2"/>
      <c r="M8044" s="2"/>
    </row>
    <row r="8045" spans="12:13" x14ac:dyDescent="0.2">
      <c r="L8045" s="2"/>
      <c r="M8045" s="2"/>
    </row>
    <row r="8046" spans="12:13" x14ac:dyDescent="0.2">
      <c r="L8046" s="2"/>
      <c r="M8046" s="2"/>
    </row>
    <row r="8047" spans="12:13" x14ac:dyDescent="0.2">
      <c r="L8047" s="2"/>
      <c r="M8047" s="2"/>
    </row>
    <row r="8048" spans="12:13" x14ac:dyDescent="0.2">
      <c r="L8048" s="2"/>
      <c r="M8048" s="2"/>
    </row>
    <row r="8049" spans="12:13" x14ac:dyDescent="0.2">
      <c r="L8049" s="2"/>
      <c r="M8049" s="2"/>
    </row>
    <row r="8050" spans="12:13" x14ac:dyDescent="0.2">
      <c r="L8050" s="2"/>
      <c r="M8050" s="2"/>
    </row>
    <row r="8051" spans="12:13" x14ac:dyDescent="0.2">
      <c r="L8051" s="2"/>
      <c r="M8051" s="2"/>
    </row>
    <row r="8052" spans="12:13" x14ac:dyDescent="0.2">
      <c r="L8052" s="2"/>
      <c r="M8052" s="2"/>
    </row>
    <row r="8053" spans="12:13" x14ac:dyDescent="0.2">
      <c r="L8053" s="2"/>
      <c r="M8053" s="2"/>
    </row>
    <row r="8054" spans="12:13" x14ac:dyDescent="0.2">
      <c r="L8054" s="2"/>
      <c r="M8054" s="2"/>
    </row>
    <row r="8055" spans="12:13" x14ac:dyDescent="0.2">
      <c r="L8055" s="2"/>
      <c r="M8055" s="2"/>
    </row>
    <row r="8056" spans="12:13" x14ac:dyDescent="0.2">
      <c r="L8056" s="2"/>
      <c r="M8056" s="2"/>
    </row>
    <row r="8057" spans="12:13" x14ac:dyDescent="0.2">
      <c r="L8057" s="2"/>
      <c r="M8057" s="2"/>
    </row>
    <row r="8058" spans="12:13" x14ac:dyDescent="0.2">
      <c r="L8058" s="2"/>
      <c r="M8058" s="2"/>
    </row>
    <row r="8059" spans="12:13" x14ac:dyDescent="0.2">
      <c r="L8059" s="2"/>
      <c r="M8059" s="2"/>
    </row>
    <row r="8060" spans="12:13" x14ac:dyDescent="0.2">
      <c r="L8060" s="2"/>
      <c r="M8060" s="2"/>
    </row>
    <row r="8061" spans="12:13" x14ac:dyDescent="0.2">
      <c r="L8061" s="2"/>
      <c r="M8061" s="2"/>
    </row>
    <row r="8062" spans="12:13" x14ac:dyDescent="0.2">
      <c r="L8062" s="2"/>
      <c r="M8062" s="2"/>
    </row>
    <row r="8063" spans="12:13" x14ac:dyDescent="0.2">
      <c r="L8063" s="2"/>
      <c r="M8063" s="2"/>
    </row>
    <row r="8064" spans="12:13" x14ac:dyDescent="0.2">
      <c r="L8064" s="2"/>
      <c r="M8064" s="2"/>
    </row>
    <row r="8065" spans="12:13" x14ac:dyDescent="0.2">
      <c r="L8065" s="2"/>
      <c r="M8065" s="2"/>
    </row>
    <row r="8066" spans="12:13" x14ac:dyDescent="0.2">
      <c r="L8066" s="2"/>
      <c r="M8066" s="2"/>
    </row>
    <row r="8067" spans="12:13" x14ac:dyDescent="0.2">
      <c r="L8067" s="2"/>
      <c r="M8067" s="2"/>
    </row>
    <row r="8068" spans="12:13" x14ac:dyDescent="0.2">
      <c r="L8068" s="2"/>
      <c r="M8068" s="2"/>
    </row>
    <row r="8069" spans="12:13" x14ac:dyDescent="0.2">
      <c r="L8069" s="2"/>
      <c r="M8069" s="2"/>
    </row>
    <row r="8070" spans="12:13" x14ac:dyDescent="0.2">
      <c r="L8070" s="2"/>
      <c r="M8070" s="2"/>
    </row>
    <row r="8071" spans="12:13" x14ac:dyDescent="0.2">
      <c r="L8071" s="2"/>
      <c r="M8071" s="2"/>
    </row>
    <row r="8072" spans="12:13" x14ac:dyDescent="0.2">
      <c r="L8072" s="2"/>
      <c r="M8072" s="2"/>
    </row>
    <row r="8073" spans="12:13" x14ac:dyDescent="0.2">
      <c r="L8073" s="2"/>
      <c r="M8073" s="2"/>
    </row>
    <row r="8074" spans="12:13" x14ac:dyDescent="0.2">
      <c r="L8074" s="2"/>
      <c r="M8074" s="2"/>
    </row>
    <row r="8075" spans="12:13" x14ac:dyDescent="0.2">
      <c r="L8075" s="2"/>
      <c r="M8075" s="2"/>
    </row>
    <row r="8076" spans="12:13" x14ac:dyDescent="0.2">
      <c r="L8076" s="2"/>
      <c r="M8076" s="2"/>
    </row>
    <row r="8077" spans="12:13" x14ac:dyDescent="0.2">
      <c r="L8077" s="2"/>
      <c r="M8077" s="2"/>
    </row>
    <row r="8078" spans="12:13" x14ac:dyDescent="0.2">
      <c r="L8078" s="2"/>
      <c r="M8078" s="2"/>
    </row>
    <row r="8079" spans="12:13" x14ac:dyDescent="0.2">
      <c r="L8079" s="2"/>
      <c r="M8079" s="2"/>
    </row>
    <row r="8080" spans="12:13" x14ac:dyDescent="0.2">
      <c r="L8080" s="2"/>
      <c r="M8080" s="2"/>
    </row>
    <row r="8081" spans="12:13" x14ac:dyDescent="0.2">
      <c r="L8081" s="2"/>
      <c r="M8081" s="2"/>
    </row>
    <row r="8082" spans="12:13" x14ac:dyDescent="0.2">
      <c r="L8082" s="2"/>
      <c r="M8082" s="2"/>
    </row>
    <row r="8083" spans="12:13" x14ac:dyDescent="0.2">
      <c r="L8083" s="2"/>
      <c r="M8083" s="2"/>
    </row>
    <row r="8084" spans="12:13" x14ac:dyDescent="0.2">
      <c r="L8084" s="2"/>
      <c r="M8084" s="2"/>
    </row>
    <row r="8085" spans="12:13" x14ac:dyDescent="0.2">
      <c r="L8085" s="2"/>
      <c r="M8085" s="2"/>
    </row>
    <row r="8086" spans="12:13" x14ac:dyDescent="0.2">
      <c r="L8086" s="2"/>
      <c r="M8086" s="2"/>
    </row>
    <row r="8087" spans="12:13" x14ac:dyDescent="0.2">
      <c r="L8087" s="2"/>
      <c r="M8087" s="2"/>
    </row>
    <row r="8088" spans="12:13" x14ac:dyDescent="0.2">
      <c r="L8088" s="2"/>
      <c r="M8088" s="2"/>
    </row>
    <row r="8089" spans="12:13" x14ac:dyDescent="0.2">
      <c r="L8089" s="2"/>
      <c r="M8089" s="2"/>
    </row>
    <row r="8090" spans="12:13" x14ac:dyDescent="0.2">
      <c r="L8090" s="2"/>
      <c r="M8090" s="2"/>
    </row>
    <row r="8091" spans="12:13" x14ac:dyDescent="0.2">
      <c r="L8091" s="2"/>
      <c r="M8091" s="2"/>
    </row>
    <row r="8092" spans="12:13" x14ac:dyDescent="0.2">
      <c r="L8092" s="2"/>
      <c r="M8092" s="2"/>
    </row>
    <row r="8093" spans="12:13" x14ac:dyDescent="0.2">
      <c r="L8093" s="2"/>
      <c r="M8093" s="2"/>
    </row>
    <row r="8094" spans="12:13" x14ac:dyDescent="0.2">
      <c r="L8094" s="2"/>
      <c r="M8094" s="2"/>
    </row>
    <row r="8095" spans="12:13" x14ac:dyDescent="0.2">
      <c r="L8095" s="2"/>
      <c r="M8095" s="2"/>
    </row>
    <row r="8096" spans="12:13" x14ac:dyDescent="0.2">
      <c r="L8096" s="2"/>
      <c r="M8096" s="2"/>
    </row>
    <row r="8097" spans="12:13" x14ac:dyDescent="0.2">
      <c r="L8097" s="2"/>
      <c r="M8097" s="2"/>
    </row>
    <row r="8098" spans="12:13" x14ac:dyDescent="0.2">
      <c r="L8098" s="2"/>
      <c r="M8098" s="2"/>
    </row>
    <row r="8099" spans="12:13" x14ac:dyDescent="0.2">
      <c r="L8099" s="2"/>
      <c r="M8099" s="2"/>
    </row>
    <row r="8100" spans="12:13" x14ac:dyDescent="0.2">
      <c r="L8100" s="2"/>
      <c r="M8100" s="2"/>
    </row>
    <row r="8101" spans="12:13" x14ac:dyDescent="0.2">
      <c r="L8101" s="2"/>
      <c r="M8101" s="2"/>
    </row>
    <row r="8102" spans="12:13" x14ac:dyDescent="0.2">
      <c r="L8102" s="2"/>
      <c r="M8102" s="2"/>
    </row>
    <row r="8103" spans="12:13" x14ac:dyDescent="0.2">
      <c r="L8103" s="2"/>
      <c r="M8103" s="2"/>
    </row>
    <row r="8104" spans="12:13" x14ac:dyDescent="0.2">
      <c r="L8104" s="2"/>
      <c r="M8104" s="2"/>
    </row>
    <row r="8105" spans="12:13" x14ac:dyDescent="0.2">
      <c r="L8105" s="2"/>
      <c r="M8105" s="2"/>
    </row>
    <row r="8106" spans="12:13" x14ac:dyDescent="0.2">
      <c r="L8106" s="2"/>
      <c r="M8106" s="2"/>
    </row>
    <row r="8107" spans="12:13" x14ac:dyDescent="0.2">
      <c r="L8107" s="2"/>
      <c r="M8107" s="2"/>
    </row>
    <row r="8108" spans="12:13" x14ac:dyDescent="0.2">
      <c r="L8108" s="2"/>
      <c r="M8108" s="2"/>
    </row>
    <row r="8109" spans="12:13" x14ac:dyDescent="0.2">
      <c r="L8109" s="2"/>
      <c r="M8109" s="2"/>
    </row>
    <row r="8110" spans="12:13" x14ac:dyDescent="0.2">
      <c r="L8110" s="2"/>
      <c r="M8110" s="2"/>
    </row>
    <row r="8111" spans="12:13" x14ac:dyDescent="0.2">
      <c r="L8111" s="2"/>
      <c r="M8111" s="2"/>
    </row>
    <row r="8112" spans="12:13" x14ac:dyDescent="0.2">
      <c r="L8112" s="2"/>
      <c r="M8112" s="2"/>
    </row>
    <row r="8113" spans="12:13" x14ac:dyDescent="0.2">
      <c r="L8113" s="2"/>
      <c r="M8113" s="2"/>
    </row>
    <row r="8114" spans="12:13" x14ac:dyDescent="0.2">
      <c r="L8114" s="2"/>
      <c r="M8114" s="2"/>
    </row>
    <row r="8115" spans="12:13" x14ac:dyDescent="0.2">
      <c r="L8115" s="2"/>
      <c r="M8115" s="2"/>
    </row>
    <row r="8116" spans="12:13" x14ac:dyDescent="0.2">
      <c r="L8116" s="2"/>
      <c r="M8116" s="2"/>
    </row>
    <row r="8117" spans="12:13" x14ac:dyDescent="0.2">
      <c r="L8117" s="2"/>
      <c r="M8117" s="2"/>
    </row>
    <row r="8118" spans="12:13" x14ac:dyDescent="0.2">
      <c r="L8118" s="2"/>
      <c r="M8118" s="2"/>
    </row>
    <row r="8119" spans="12:13" x14ac:dyDescent="0.2">
      <c r="L8119" s="2"/>
      <c r="M8119" s="2"/>
    </row>
    <row r="8120" spans="12:13" x14ac:dyDescent="0.2">
      <c r="L8120" s="2"/>
      <c r="M8120" s="2"/>
    </row>
    <row r="8121" spans="12:13" x14ac:dyDescent="0.2">
      <c r="L8121" s="2"/>
      <c r="M8121" s="2"/>
    </row>
    <row r="8122" spans="12:13" x14ac:dyDescent="0.2">
      <c r="L8122" s="2"/>
      <c r="M8122" s="2"/>
    </row>
    <row r="8123" spans="12:13" x14ac:dyDescent="0.2">
      <c r="L8123" s="2"/>
      <c r="M8123" s="2"/>
    </row>
    <row r="8124" spans="12:13" x14ac:dyDescent="0.2">
      <c r="L8124" s="2"/>
      <c r="M8124" s="2"/>
    </row>
    <row r="8125" spans="12:13" x14ac:dyDescent="0.2">
      <c r="L8125" s="2"/>
      <c r="M8125" s="2"/>
    </row>
    <row r="8126" spans="12:13" x14ac:dyDescent="0.2">
      <c r="L8126" s="2"/>
      <c r="M8126" s="2"/>
    </row>
    <row r="8127" spans="12:13" x14ac:dyDescent="0.2">
      <c r="L8127" s="2"/>
      <c r="M8127" s="2"/>
    </row>
    <row r="8128" spans="12:13" x14ac:dyDescent="0.2">
      <c r="L8128" s="2"/>
      <c r="M8128" s="2"/>
    </row>
    <row r="8129" spans="12:13" x14ac:dyDescent="0.2">
      <c r="L8129" s="2"/>
      <c r="M8129" s="2"/>
    </row>
    <row r="8130" spans="12:13" x14ac:dyDescent="0.2">
      <c r="L8130" s="2"/>
      <c r="M8130" s="2"/>
    </row>
    <row r="8131" spans="12:13" x14ac:dyDescent="0.2">
      <c r="L8131" s="2"/>
      <c r="M8131" s="2"/>
    </row>
    <row r="8132" spans="12:13" x14ac:dyDescent="0.2">
      <c r="L8132" s="2"/>
      <c r="M8132" s="2"/>
    </row>
    <row r="8133" spans="12:13" x14ac:dyDescent="0.2">
      <c r="L8133" s="2"/>
      <c r="M8133" s="2"/>
    </row>
    <row r="8134" spans="12:13" x14ac:dyDescent="0.2">
      <c r="L8134" s="2"/>
      <c r="M8134" s="2"/>
    </row>
    <row r="8135" spans="12:13" x14ac:dyDescent="0.2">
      <c r="L8135" s="2"/>
      <c r="M8135" s="2"/>
    </row>
    <row r="8136" spans="12:13" x14ac:dyDescent="0.2">
      <c r="L8136" s="2"/>
      <c r="M8136" s="2"/>
    </row>
    <row r="8137" spans="12:13" x14ac:dyDescent="0.2">
      <c r="L8137" s="2"/>
      <c r="M8137" s="2"/>
    </row>
    <row r="8138" spans="12:13" x14ac:dyDescent="0.2">
      <c r="L8138" s="2"/>
      <c r="M8138" s="2"/>
    </row>
    <row r="8139" spans="12:13" x14ac:dyDescent="0.2">
      <c r="L8139" s="2"/>
      <c r="M8139" s="2"/>
    </row>
    <row r="8140" spans="12:13" x14ac:dyDescent="0.2">
      <c r="L8140" s="2"/>
      <c r="M8140" s="2"/>
    </row>
    <row r="8141" spans="12:13" x14ac:dyDescent="0.2">
      <c r="L8141" s="2"/>
      <c r="M8141" s="2"/>
    </row>
    <row r="8142" spans="12:13" x14ac:dyDescent="0.2">
      <c r="L8142" s="2"/>
      <c r="M8142" s="2"/>
    </row>
    <row r="8143" spans="12:13" x14ac:dyDescent="0.2">
      <c r="L8143" s="2"/>
      <c r="M8143" s="2"/>
    </row>
    <row r="8144" spans="12:13" x14ac:dyDescent="0.2">
      <c r="L8144" s="2"/>
      <c r="M8144" s="2"/>
    </row>
    <row r="8145" spans="12:13" x14ac:dyDescent="0.2">
      <c r="L8145" s="2"/>
      <c r="M8145" s="2"/>
    </row>
    <row r="8146" spans="12:13" x14ac:dyDescent="0.2">
      <c r="L8146" s="2"/>
      <c r="M8146" s="2"/>
    </row>
    <row r="8147" spans="12:13" x14ac:dyDescent="0.2">
      <c r="L8147" s="2"/>
      <c r="M8147" s="2"/>
    </row>
    <row r="8148" spans="12:13" x14ac:dyDescent="0.2">
      <c r="L8148" s="2"/>
      <c r="M8148" s="2"/>
    </row>
    <row r="8149" spans="12:13" x14ac:dyDescent="0.2">
      <c r="L8149" s="2"/>
      <c r="M8149" s="2"/>
    </row>
    <row r="8150" spans="12:13" x14ac:dyDescent="0.2">
      <c r="L8150" s="2"/>
      <c r="M8150" s="2"/>
    </row>
    <row r="8151" spans="12:13" x14ac:dyDescent="0.2">
      <c r="L8151" s="2"/>
      <c r="M8151" s="2"/>
    </row>
    <row r="8152" spans="12:13" x14ac:dyDescent="0.2">
      <c r="L8152" s="2"/>
      <c r="M8152" s="2"/>
    </row>
    <row r="8153" spans="12:13" x14ac:dyDescent="0.2">
      <c r="L8153" s="2"/>
      <c r="M8153" s="2"/>
    </row>
    <row r="8154" spans="12:13" x14ac:dyDescent="0.2">
      <c r="L8154" s="2"/>
      <c r="M8154" s="2"/>
    </row>
    <row r="8155" spans="12:13" x14ac:dyDescent="0.2">
      <c r="L8155" s="2"/>
      <c r="M8155" s="2"/>
    </row>
    <row r="8156" spans="12:13" x14ac:dyDescent="0.2">
      <c r="L8156" s="2"/>
      <c r="M8156" s="2"/>
    </row>
    <row r="8157" spans="12:13" x14ac:dyDescent="0.2">
      <c r="L8157" s="2"/>
      <c r="M8157" s="2"/>
    </row>
    <row r="8158" spans="12:13" x14ac:dyDescent="0.2">
      <c r="L8158" s="2"/>
      <c r="M8158" s="2"/>
    </row>
    <row r="8159" spans="12:13" x14ac:dyDescent="0.2">
      <c r="L8159" s="2"/>
      <c r="M8159" s="2"/>
    </row>
    <row r="8160" spans="12:13" x14ac:dyDescent="0.2">
      <c r="L8160" s="2"/>
      <c r="M8160" s="2"/>
    </row>
    <row r="8161" spans="12:13" x14ac:dyDescent="0.2">
      <c r="L8161" s="2"/>
      <c r="M8161" s="2"/>
    </row>
    <row r="8162" spans="12:13" x14ac:dyDescent="0.2">
      <c r="L8162" s="2"/>
      <c r="M8162" s="2"/>
    </row>
    <row r="8163" spans="12:13" x14ac:dyDescent="0.2">
      <c r="L8163" s="2"/>
      <c r="M8163" s="2"/>
    </row>
    <row r="8164" spans="12:13" x14ac:dyDescent="0.2">
      <c r="L8164" s="2"/>
      <c r="M8164" s="2"/>
    </row>
    <row r="8165" spans="12:13" x14ac:dyDescent="0.2">
      <c r="L8165" s="2"/>
      <c r="M8165" s="2"/>
    </row>
    <row r="8166" spans="12:13" x14ac:dyDescent="0.2">
      <c r="L8166" s="2"/>
      <c r="M8166" s="2"/>
    </row>
    <row r="8167" spans="12:13" x14ac:dyDescent="0.2">
      <c r="L8167" s="2"/>
      <c r="M8167" s="2"/>
    </row>
    <row r="8168" spans="12:13" x14ac:dyDescent="0.2">
      <c r="L8168" s="2"/>
      <c r="M8168" s="2"/>
    </row>
    <row r="8169" spans="12:13" x14ac:dyDescent="0.2">
      <c r="L8169" s="2"/>
      <c r="M8169" s="2"/>
    </row>
    <row r="8170" spans="12:13" x14ac:dyDescent="0.2">
      <c r="L8170" s="2"/>
      <c r="M8170" s="2"/>
    </row>
    <row r="8171" spans="12:13" x14ac:dyDescent="0.2">
      <c r="L8171" s="2"/>
      <c r="M8171" s="2"/>
    </row>
    <row r="8172" spans="12:13" x14ac:dyDescent="0.2">
      <c r="L8172" s="2"/>
      <c r="M8172" s="2"/>
    </row>
    <row r="8173" spans="12:13" x14ac:dyDescent="0.2">
      <c r="L8173" s="2"/>
      <c r="M8173" s="2"/>
    </row>
    <row r="8174" spans="12:13" x14ac:dyDescent="0.2">
      <c r="L8174" s="2"/>
      <c r="M8174" s="2"/>
    </row>
    <row r="8175" spans="12:13" x14ac:dyDescent="0.2">
      <c r="L8175" s="2"/>
      <c r="M8175" s="2"/>
    </row>
    <row r="8176" spans="12:13" x14ac:dyDescent="0.2">
      <c r="L8176" s="2"/>
      <c r="M8176" s="2"/>
    </row>
    <row r="8177" spans="12:13" x14ac:dyDescent="0.2">
      <c r="L8177" s="2"/>
      <c r="M8177" s="2"/>
    </row>
    <row r="8178" spans="12:13" x14ac:dyDescent="0.2">
      <c r="L8178" s="2"/>
      <c r="M8178" s="2"/>
    </row>
    <row r="8179" spans="12:13" x14ac:dyDescent="0.2">
      <c r="L8179" s="2"/>
      <c r="M8179" s="2"/>
    </row>
    <row r="8180" spans="12:13" x14ac:dyDescent="0.2">
      <c r="L8180" s="2"/>
      <c r="M8180" s="2"/>
    </row>
    <row r="8181" spans="12:13" x14ac:dyDescent="0.2">
      <c r="L8181" s="2"/>
      <c r="M8181" s="2"/>
    </row>
    <row r="8182" spans="12:13" x14ac:dyDescent="0.2">
      <c r="L8182" s="2"/>
      <c r="M8182" s="2"/>
    </row>
    <row r="8183" spans="12:13" x14ac:dyDescent="0.2">
      <c r="L8183" s="2"/>
      <c r="M8183" s="2"/>
    </row>
    <row r="8184" spans="12:13" x14ac:dyDescent="0.2">
      <c r="L8184" s="2"/>
      <c r="M8184" s="2"/>
    </row>
    <row r="8185" spans="12:13" x14ac:dyDescent="0.2">
      <c r="L8185" s="2"/>
      <c r="M8185" s="2"/>
    </row>
    <row r="8186" spans="12:13" x14ac:dyDescent="0.2">
      <c r="L8186" s="2"/>
      <c r="M8186" s="2"/>
    </row>
    <row r="8187" spans="12:13" x14ac:dyDescent="0.2">
      <c r="L8187" s="2"/>
      <c r="M8187" s="2"/>
    </row>
    <row r="8188" spans="12:13" x14ac:dyDescent="0.2">
      <c r="L8188" s="2"/>
      <c r="M8188" s="2"/>
    </row>
    <row r="8189" spans="12:13" x14ac:dyDescent="0.2">
      <c r="L8189" s="2"/>
      <c r="M8189" s="2"/>
    </row>
    <row r="8190" spans="12:13" x14ac:dyDescent="0.2">
      <c r="L8190" s="2"/>
      <c r="M8190" s="2"/>
    </row>
    <row r="8191" spans="12:13" x14ac:dyDescent="0.2">
      <c r="L8191" s="2"/>
      <c r="M8191" s="2"/>
    </row>
    <row r="8192" spans="12:13" x14ac:dyDescent="0.2">
      <c r="L8192" s="2"/>
      <c r="M8192" s="2"/>
    </row>
    <row r="8193" spans="12:13" x14ac:dyDescent="0.2">
      <c r="L8193" s="2"/>
      <c r="M8193" s="2"/>
    </row>
    <row r="8194" spans="12:13" x14ac:dyDescent="0.2">
      <c r="L8194" s="2"/>
      <c r="M8194" s="2"/>
    </row>
    <row r="8195" spans="12:13" x14ac:dyDescent="0.2">
      <c r="L8195" s="2"/>
      <c r="M8195" s="2"/>
    </row>
    <row r="8196" spans="12:13" x14ac:dyDescent="0.2">
      <c r="L8196" s="2"/>
      <c r="M8196" s="2"/>
    </row>
    <row r="8197" spans="12:13" x14ac:dyDescent="0.2">
      <c r="L8197" s="2"/>
      <c r="M8197" s="2"/>
    </row>
    <row r="8198" spans="12:13" x14ac:dyDescent="0.2">
      <c r="L8198" s="2"/>
      <c r="M8198" s="2"/>
    </row>
    <row r="8199" spans="12:13" x14ac:dyDescent="0.2">
      <c r="L8199" s="2"/>
      <c r="M8199" s="2"/>
    </row>
    <row r="8200" spans="12:13" x14ac:dyDescent="0.2">
      <c r="L8200" s="2"/>
      <c r="M8200" s="2"/>
    </row>
    <row r="8201" spans="12:13" x14ac:dyDescent="0.2">
      <c r="L8201" s="2"/>
      <c r="M8201" s="2"/>
    </row>
    <row r="8202" spans="12:13" x14ac:dyDescent="0.2">
      <c r="L8202" s="2"/>
      <c r="M8202" s="2"/>
    </row>
    <row r="8203" spans="12:13" x14ac:dyDescent="0.2">
      <c r="L8203" s="2"/>
      <c r="M8203" s="2"/>
    </row>
    <row r="8204" spans="12:13" x14ac:dyDescent="0.2">
      <c r="L8204" s="2"/>
      <c r="M8204" s="2"/>
    </row>
    <row r="8205" spans="12:13" x14ac:dyDescent="0.2">
      <c r="L8205" s="2"/>
      <c r="M8205" s="2"/>
    </row>
    <row r="8206" spans="12:13" x14ac:dyDescent="0.2">
      <c r="L8206" s="2"/>
      <c r="M8206" s="2"/>
    </row>
    <row r="8207" spans="12:13" x14ac:dyDescent="0.2">
      <c r="L8207" s="2"/>
      <c r="M8207" s="2"/>
    </row>
    <row r="8208" spans="12:13" x14ac:dyDescent="0.2">
      <c r="L8208" s="2"/>
      <c r="M8208" s="2"/>
    </row>
    <row r="8209" spans="12:13" x14ac:dyDescent="0.2">
      <c r="L8209" s="2"/>
      <c r="M8209" s="2"/>
    </row>
    <row r="8210" spans="12:13" x14ac:dyDescent="0.2">
      <c r="L8210" s="2"/>
      <c r="M8210" s="2"/>
    </row>
    <row r="8211" spans="12:13" x14ac:dyDescent="0.2">
      <c r="L8211" s="2"/>
      <c r="M8211" s="2"/>
    </row>
    <row r="8212" spans="12:13" x14ac:dyDescent="0.2">
      <c r="L8212" s="2"/>
      <c r="M8212" s="2"/>
    </row>
    <row r="8213" spans="12:13" x14ac:dyDescent="0.2">
      <c r="L8213" s="2"/>
      <c r="M8213" s="2"/>
    </row>
    <row r="8214" spans="12:13" x14ac:dyDescent="0.2">
      <c r="L8214" s="2"/>
      <c r="M8214" s="2"/>
    </row>
    <row r="8215" spans="12:13" x14ac:dyDescent="0.2">
      <c r="L8215" s="2"/>
      <c r="M8215" s="2"/>
    </row>
    <row r="8216" spans="12:13" x14ac:dyDescent="0.2">
      <c r="L8216" s="2"/>
      <c r="M8216" s="2"/>
    </row>
    <row r="8217" spans="12:13" x14ac:dyDescent="0.2">
      <c r="L8217" s="2"/>
      <c r="M8217" s="2"/>
    </row>
    <row r="8218" spans="12:13" x14ac:dyDescent="0.2">
      <c r="L8218" s="2"/>
      <c r="M8218" s="2"/>
    </row>
    <row r="8219" spans="12:13" x14ac:dyDescent="0.2">
      <c r="L8219" s="2"/>
      <c r="M8219" s="2"/>
    </row>
    <row r="8220" spans="12:13" x14ac:dyDescent="0.2">
      <c r="L8220" s="2"/>
      <c r="M8220" s="2"/>
    </row>
    <row r="8221" spans="12:13" x14ac:dyDescent="0.2">
      <c r="L8221" s="2"/>
      <c r="M8221" s="2"/>
    </row>
    <row r="8222" spans="12:13" x14ac:dyDescent="0.2">
      <c r="L8222" s="2"/>
      <c r="M8222" s="2"/>
    </row>
    <row r="8223" spans="12:13" x14ac:dyDescent="0.2">
      <c r="L8223" s="2"/>
      <c r="M8223" s="2"/>
    </row>
    <row r="8224" spans="12:13" x14ac:dyDescent="0.2">
      <c r="L8224" s="2"/>
      <c r="M8224" s="2"/>
    </row>
    <row r="8225" spans="12:13" x14ac:dyDescent="0.2">
      <c r="L8225" s="2"/>
      <c r="M8225" s="2"/>
    </row>
    <row r="8226" spans="12:13" x14ac:dyDescent="0.2">
      <c r="L8226" s="2"/>
      <c r="M8226" s="2"/>
    </row>
    <row r="8227" spans="12:13" x14ac:dyDescent="0.2">
      <c r="L8227" s="2"/>
      <c r="M8227" s="2"/>
    </row>
    <row r="8228" spans="12:13" x14ac:dyDescent="0.2">
      <c r="L8228" s="2"/>
      <c r="M8228" s="2"/>
    </row>
    <row r="8229" spans="12:13" x14ac:dyDescent="0.2">
      <c r="L8229" s="2"/>
      <c r="M8229" s="2"/>
    </row>
    <row r="8230" spans="12:13" x14ac:dyDescent="0.2">
      <c r="L8230" s="2"/>
      <c r="M8230" s="2"/>
    </row>
    <row r="8231" spans="12:13" x14ac:dyDescent="0.2">
      <c r="L8231" s="2"/>
      <c r="M8231" s="2"/>
    </row>
    <row r="8232" spans="12:13" x14ac:dyDescent="0.2">
      <c r="L8232" s="2"/>
      <c r="M8232" s="2"/>
    </row>
    <row r="8233" spans="12:13" x14ac:dyDescent="0.2">
      <c r="L8233" s="2"/>
      <c r="M8233" s="2"/>
    </row>
    <row r="8234" spans="12:13" x14ac:dyDescent="0.2">
      <c r="L8234" s="2"/>
      <c r="M8234" s="2"/>
    </row>
    <row r="8235" spans="12:13" x14ac:dyDescent="0.2">
      <c r="L8235" s="2"/>
      <c r="M8235" s="2"/>
    </row>
    <row r="8236" spans="12:13" x14ac:dyDescent="0.2">
      <c r="L8236" s="2"/>
      <c r="M8236" s="2"/>
    </row>
    <row r="8237" spans="12:13" x14ac:dyDescent="0.2">
      <c r="L8237" s="2"/>
      <c r="M8237" s="2"/>
    </row>
    <row r="8238" spans="12:13" x14ac:dyDescent="0.2">
      <c r="L8238" s="2"/>
      <c r="M8238" s="2"/>
    </row>
    <row r="8239" spans="12:13" x14ac:dyDescent="0.2">
      <c r="L8239" s="2"/>
      <c r="M8239" s="2"/>
    </row>
    <row r="8240" spans="12:13" x14ac:dyDescent="0.2">
      <c r="L8240" s="2"/>
      <c r="M8240" s="2"/>
    </row>
    <row r="8241" spans="12:13" x14ac:dyDescent="0.2">
      <c r="L8241" s="2"/>
      <c r="M8241" s="2"/>
    </row>
    <row r="8242" spans="12:13" x14ac:dyDescent="0.2">
      <c r="L8242" s="2"/>
      <c r="M8242" s="2"/>
    </row>
    <row r="8243" spans="12:13" x14ac:dyDescent="0.2">
      <c r="L8243" s="2"/>
      <c r="M8243" s="2"/>
    </row>
    <row r="8244" spans="12:13" x14ac:dyDescent="0.2">
      <c r="L8244" s="2"/>
      <c r="M8244" s="2"/>
    </row>
    <row r="8245" spans="12:13" x14ac:dyDescent="0.2">
      <c r="L8245" s="2"/>
      <c r="M8245" s="2"/>
    </row>
    <row r="8246" spans="12:13" x14ac:dyDescent="0.2">
      <c r="L8246" s="2"/>
      <c r="M8246" s="2"/>
    </row>
    <row r="8247" spans="12:13" x14ac:dyDescent="0.2">
      <c r="L8247" s="2"/>
      <c r="M8247" s="2"/>
    </row>
    <row r="8248" spans="12:13" x14ac:dyDescent="0.2">
      <c r="L8248" s="2"/>
      <c r="M8248" s="2"/>
    </row>
    <row r="8249" spans="12:13" x14ac:dyDescent="0.2">
      <c r="L8249" s="2"/>
      <c r="M8249" s="2"/>
    </row>
    <row r="8250" spans="12:13" x14ac:dyDescent="0.2">
      <c r="L8250" s="2"/>
      <c r="M8250" s="2"/>
    </row>
    <row r="8251" spans="12:13" x14ac:dyDescent="0.2">
      <c r="L8251" s="2"/>
      <c r="M8251" s="2"/>
    </row>
    <row r="8252" spans="12:13" x14ac:dyDescent="0.2">
      <c r="L8252" s="2"/>
      <c r="M8252" s="2"/>
    </row>
    <row r="8253" spans="12:13" x14ac:dyDescent="0.2">
      <c r="L8253" s="2"/>
      <c r="M8253" s="2"/>
    </row>
    <row r="8254" spans="12:13" x14ac:dyDescent="0.2">
      <c r="L8254" s="2"/>
      <c r="M8254" s="2"/>
    </row>
    <row r="8255" spans="12:13" x14ac:dyDescent="0.2">
      <c r="L8255" s="2"/>
      <c r="M8255" s="2"/>
    </row>
    <row r="8256" spans="12:13" x14ac:dyDescent="0.2">
      <c r="L8256" s="2"/>
      <c r="M8256" s="2"/>
    </row>
    <row r="8257" spans="12:13" x14ac:dyDescent="0.2">
      <c r="L8257" s="2"/>
      <c r="M8257" s="2"/>
    </row>
    <row r="8258" spans="12:13" x14ac:dyDescent="0.2">
      <c r="L8258" s="2"/>
      <c r="M8258" s="2"/>
    </row>
    <row r="8259" spans="12:13" x14ac:dyDescent="0.2">
      <c r="L8259" s="2"/>
      <c r="M8259" s="2"/>
    </row>
    <row r="8260" spans="12:13" x14ac:dyDescent="0.2">
      <c r="L8260" s="2"/>
      <c r="M8260" s="2"/>
    </row>
    <row r="8261" spans="12:13" x14ac:dyDescent="0.2">
      <c r="L8261" s="2"/>
      <c r="M8261" s="2"/>
    </row>
    <row r="8262" spans="12:13" x14ac:dyDescent="0.2">
      <c r="L8262" s="2"/>
      <c r="M8262" s="2"/>
    </row>
    <row r="8263" spans="12:13" x14ac:dyDescent="0.2">
      <c r="L8263" s="2"/>
      <c r="M8263" s="2"/>
    </row>
    <row r="8264" spans="12:13" x14ac:dyDescent="0.2">
      <c r="L8264" s="2"/>
      <c r="M8264" s="2"/>
    </row>
    <row r="8265" spans="12:13" x14ac:dyDescent="0.2">
      <c r="L8265" s="2"/>
      <c r="M8265" s="2"/>
    </row>
    <row r="8266" spans="12:13" x14ac:dyDescent="0.2">
      <c r="L8266" s="2"/>
      <c r="M8266" s="2"/>
    </row>
    <row r="8267" spans="12:13" x14ac:dyDescent="0.2">
      <c r="L8267" s="2"/>
      <c r="M8267" s="2"/>
    </row>
    <row r="8268" spans="12:13" x14ac:dyDescent="0.2">
      <c r="L8268" s="2"/>
      <c r="M8268" s="2"/>
    </row>
    <row r="8269" spans="12:13" x14ac:dyDescent="0.2">
      <c r="L8269" s="2"/>
      <c r="M8269" s="2"/>
    </row>
    <row r="8270" spans="12:13" x14ac:dyDescent="0.2">
      <c r="L8270" s="2"/>
      <c r="M8270" s="2"/>
    </row>
    <row r="8271" spans="12:13" x14ac:dyDescent="0.2">
      <c r="L8271" s="2"/>
      <c r="M8271" s="2"/>
    </row>
    <row r="8272" spans="12:13" x14ac:dyDescent="0.2">
      <c r="L8272" s="2"/>
      <c r="M8272" s="2"/>
    </row>
    <row r="8273" spans="12:13" x14ac:dyDescent="0.2">
      <c r="L8273" s="2"/>
      <c r="M8273" s="2"/>
    </row>
    <row r="8274" spans="12:13" x14ac:dyDescent="0.2">
      <c r="L8274" s="2"/>
      <c r="M8274" s="2"/>
    </row>
    <row r="8275" spans="12:13" x14ac:dyDescent="0.2">
      <c r="L8275" s="2"/>
      <c r="M8275" s="2"/>
    </row>
    <row r="8276" spans="12:13" x14ac:dyDescent="0.2">
      <c r="L8276" s="2"/>
      <c r="M8276" s="2"/>
    </row>
    <row r="8277" spans="12:13" x14ac:dyDescent="0.2">
      <c r="L8277" s="2"/>
      <c r="M8277" s="2"/>
    </row>
    <row r="8278" spans="12:13" x14ac:dyDescent="0.2">
      <c r="L8278" s="2"/>
      <c r="M8278" s="2"/>
    </row>
    <row r="8279" spans="12:13" x14ac:dyDescent="0.2">
      <c r="L8279" s="2"/>
      <c r="M8279" s="2"/>
    </row>
    <row r="8280" spans="12:13" x14ac:dyDescent="0.2">
      <c r="L8280" s="2"/>
      <c r="M8280" s="2"/>
    </row>
    <row r="8281" spans="12:13" x14ac:dyDescent="0.2">
      <c r="L8281" s="2"/>
      <c r="M8281" s="2"/>
    </row>
    <row r="8282" spans="12:13" x14ac:dyDescent="0.2">
      <c r="L8282" s="2"/>
      <c r="M8282" s="2"/>
    </row>
    <row r="8283" spans="12:13" x14ac:dyDescent="0.2">
      <c r="L8283" s="2"/>
      <c r="M8283" s="2"/>
    </row>
    <row r="8284" spans="12:13" x14ac:dyDescent="0.2">
      <c r="L8284" s="2"/>
      <c r="M8284" s="2"/>
    </row>
    <row r="8285" spans="12:13" x14ac:dyDescent="0.2">
      <c r="L8285" s="2"/>
      <c r="M8285" s="2"/>
    </row>
    <row r="8286" spans="12:13" x14ac:dyDescent="0.2">
      <c r="L8286" s="2"/>
      <c r="M8286" s="2"/>
    </row>
    <row r="8287" spans="12:13" x14ac:dyDescent="0.2">
      <c r="L8287" s="2"/>
      <c r="M8287" s="2"/>
    </row>
    <row r="8288" spans="12:13" x14ac:dyDescent="0.2">
      <c r="L8288" s="2"/>
      <c r="M8288" s="2"/>
    </row>
    <row r="8289" spans="12:13" x14ac:dyDescent="0.2">
      <c r="L8289" s="2"/>
      <c r="M8289" s="2"/>
    </row>
    <row r="8290" spans="12:13" x14ac:dyDescent="0.2">
      <c r="L8290" s="2"/>
      <c r="M8290" s="2"/>
    </row>
    <row r="8291" spans="12:13" x14ac:dyDescent="0.2">
      <c r="L8291" s="2"/>
      <c r="M8291" s="2"/>
    </row>
    <row r="8292" spans="12:13" x14ac:dyDescent="0.2">
      <c r="L8292" s="2"/>
      <c r="M8292" s="2"/>
    </row>
    <row r="8293" spans="12:13" x14ac:dyDescent="0.2">
      <c r="L8293" s="2"/>
      <c r="M8293" s="2"/>
    </row>
    <row r="8294" spans="12:13" x14ac:dyDescent="0.2">
      <c r="L8294" s="2"/>
      <c r="M8294" s="2"/>
    </row>
    <row r="8295" spans="12:13" x14ac:dyDescent="0.2">
      <c r="L8295" s="2"/>
      <c r="M8295" s="2"/>
    </row>
    <row r="8296" spans="12:13" x14ac:dyDescent="0.2">
      <c r="L8296" s="2"/>
      <c r="M8296" s="2"/>
    </row>
    <row r="8297" spans="12:13" x14ac:dyDescent="0.2">
      <c r="L8297" s="2"/>
      <c r="M8297" s="2"/>
    </row>
    <row r="8298" spans="12:13" x14ac:dyDescent="0.2">
      <c r="L8298" s="2"/>
      <c r="M8298" s="2"/>
    </row>
    <row r="8299" spans="12:13" x14ac:dyDescent="0.2">
      <c r="L8299" s="2"/>
      <c r="M8299" s="2"/>
    </row>
    <row r="8300" spans="12:13" x14ac:dyDescent="0.2">
      <c r="L8300" s="2"/>
      <c r="M8300" s="2"/>
    </row>
    <row r="8301" spans="12:13" x14ac:dyDescent="0.2">
      <c r="L8301" s="2"/>
      <c r="M8301" s="2"/>
    </row>
    <row r="8302" spans="12:13" x14ac:dyDescent="0.2">
      <c r="L8302" s="2"/>
      <c r="M8302" s="2"/>
    </row>
    <row r="8303" spans="12:13" x14ac:dyDescent="0.2">
      <c r="L8303" s="2"/>
      <c r="M8303" s="2"/>
    </row>
    <row r="8304" spans="12:13" x14ac:dyDescent="0.2">
      <c r="L8304" s="2"/>
      <c r="M8304" s="2"/>
    </row>
    <row r="8305" spans="12:13" x14ac:dyDescent="0.2">
      <c r="L8305" s="2"/>
      <c r="M8305" s="2"/>
    </row>
    <row r="8306" spans="12:13" x14ac:dyDescent="0.2">
      <c r="L8306" s="2"/>
      <c r="M8306" s="2"/>
    </row>
    <row r="8307" spans="12:13" x14ac:dyDescent="0.2">
      <c r="L8307" s="2"/>
      <c r="M8307" s="2"/>
    </row>
    <row r="8308" spans="12:13" x14ac:dyDescent="0.2">
      <c r="L8308" s="2"/>
      <c r="M8308" s="2"/>
    </row>
    <row r="8309" spans="12:13" x14ac:dyDescent="0.2">
      <c r="L8309" s="2"/>
      <c r="M8309" s="2"/>
    </row>
    <row r="8310" spans="12:13" x14ac:dyDescent="0.2">
      <c r="L8310" s="2"/>
      <c r="M8310" s="2"/>
    </row>
    <row r="8311" spans="12:13" x14ac:dyDescent="0.2">
      <c r="L8311" s="2"/>
      <c r="M8311" s="2"/>
    </row>
    <row r="8312" spans="12:13" x14ac:dyDescent="0.2">
      <c r="L8312" s="2"/>
      <c r="M8312" s="2"/>
    </row>
    <row r="8313" spans="12:13" x14ac:dyDescent="0.2">
      <c r="L8313" s="2"/>
      <c r="M8313" s="2"/>
    </row>
    <row r="8314" spans="12:13" x14ac:dyDescent="0.2">
      <c r="L8314" s="2"/>
      <c r="M8314" s="2"/>
    </row>
    <row r="8315" spans="12:13" x14ac:dyDescent="0.2">
      <c r="L8315" s="2"/>
      <c r="M8315" s="2"/>
    </row>
    <row r="8316" spans="12:13" x14ac:dyDescent="0.2">
      <c r="L8316" s="2"/>
      <c r="M8316" s="2"/>
    </row>
    <row r="8317" spans="12:13" x14ac:dyDescent="0.2">
      <c r="L8317" s="2"/>
      <c r="M8317" s="2"/>
    </row>
    <row r="8318" spans="12:13" x14ac:dyDescent="0.2">
      <c r="L8318" s="2"/>
      <c r="M8318" s="2"/>
    </row>
    <row r="8319" spans="12:13" x14ac:dyDescent="0.2">
      <c r="L8319" s="2"/>
      <c r="M8319" s="2"/>
    </row>
    <row r="8320" spans="12:13" x14ac:dyDescent="0.2">
      <c r="L8320" s="2"/>
      <c r="M8320" s="2"/>
    </row>
    <row r="8321" spans="12:13" x14ac:dyDescent="0.2">
      <c r="L8321" s="2"/>
      <c r="M8321" s="2"/>
    </row>
    <row r="8322" spans="12:13" x14ac:dyDescent="0.2">
      <c r="L8322" s="2"/>
      <c r="M8322" s="2"/>
    </row>
    <row r="8323" spans="12:13" x14ac:dyDescent="0.2">
      <c r="L8323" s="2"/>
      <c r="M8323" s="2"/>
    </row>
    <row r="8324" spans="12:13" x14ac:dyDescent="0.2">
      <c r="L8324" s="2"/>
      <c r="M8324" s="2"/>
    </row>
    <row r="8325" spans="12:13" x14ac:dyDescent="0.2">
      <c r="L8325" s="2"/>
      <c r="M8325" s="2"/>
    </row>
    <row r="8326" spans="12:13" x14ac:dyDescent="0.2">
      <c r="L8326" s="2"/>
      <c r="M8326" s="2"/>
    </row>
    <row r="8327" spans="12:13" x14ac:dyDescent="0.2">
      <c r="L8327" s="2"/>
      <c r="M8327" s="2"/>
    </row>
    <row r="8328" spans="12:13" x14ac:dyDescent="0.2">
      <c r="L8328" s="2"/>
      <c r="M8328" s="2"/>
    </row>
    <row r="8329" spans="12:13" x14ac:dyDescent="0.2">
      <c r="L8329" s="2"/>
      <c r="M8329" s="2"/>
    </row>
    <row r="8330" spans="12:13" x14ac:dyDescent="0.2">
      <c r="L8330" s="2"/>
      <c r="M8330" s="2"/>
    </row>
    <row r="8331" spans="12:13" x14ac:dyDescent="0.2">
      <c r="L8331" s="2"/>
      <c r="M8331" s="2"/>
    </row>
    <row r="8332" spans="12:13" x14ac:dyDescent="0.2">
      <c r="L8332" s="2"/>
      <c r="M8332" s="2"/>
    </row>
    <row r="8333" spans="12:13" x14ac:dyDescent="0.2">
      <c r="L8333" s="2"/>
      <c r="M8333" s="2"/>
    </row>
    <row r="8334" spans="12:13" x14ac:dyDescent="0.2">
      <c r="L8334" s="2"/>
      <c r="M8334" s="2"/>
    </row>
    <row r="8335" spans="12:13" x14ac:dyDescent="0.2">
      <c r="L8335" s="2"/>
      <c r="M8335" s="2"/>
    </row>
    <row r="8336" spans="12:13" x14ac:dyDescent="0.2">
      <c r="L8336" s="2"/>
      <c r="M8336" s="2"/>
    </row>
    <row r="8337" spans="12:13" x14ac:dyDescent="0.2">
      <c r="L8337" s="2"/>
      <c r="M8337" s="2"/>
    </row>
    <row r="8338" spans="12:13" x14ac:dyDescent="0.2">
      <c r="L8338" s="2"/>
      <c r="M8338" s="2"/>
    </row>
    <row r="8339" spans="12:13" x14ac:dyDescent="0.2">
      <c r="L8339" s="2"/>
      <c r="M8339" s="2"/>
    </row>
    <row r="8340" spans="12:13" x14ac:dyDescent="0.2">
      <c r="L8340" s="2"/>
      <c r="M8340" s="2"/>
    </row>
    <row r="8341" spans="12:13" x14ac:dyDescent="0.2">
      <c r="L8341" s="2"/>
      <c r="M8341" s="2"/>
    </row>
    <row r="8342" spans="12:13" x14ac:dyDescent="0.2">
      <c r="L8342" s="2"/>
      <c r="M8342" s="2"/>
    </row>
    <row r="8343" spans="12:13" x14ac:dyDescent="0.2">
      <c r="L8343" s="2"/>
      <c r="M8343" s="2"/>
    </row>
    <row r="8344" spans="12:13" x14ac:dyDescent="0.2">
      <c r="L8344" s="2"/>
      <c r="M8344" s="2"/>
    </row>
    <row r="8345" spans="12:13" x14ac:dyDescent="0.2">
      <c r="L8345" s="2"/>
      <c r="M8345" s="2"/>
    </row>
    <row r="8346" spans="12:13" x14ac:dyDescent="0.2">
      <c r="L8346" s="2"/>
      <c r="M8346" s="2"/>
    </row>
    <row r="8347" spans="12:13" x14ac:dyDescent="0.2">
      <c r="L8347" s="2"/>
      <c r="M8347" s="2"/>
    </row>
    <row r="8348" spans="12:13" x14ac:dyDescent="0.2">
      <c r="L8348" s="2"/>
      <c r="M8348" s="2"/>
    </row>
    <row r="8349" spans="12:13" x14ac:dyDescent="0.2">
      <c r="L8349" s="2"/>
      <c r="M8349" s="2"/>
    </row>
    <row r="8350" spans="12:13" x14ac:dyDescent="0.2">
      <c r="L8350" s="2"/>
      <c r="M8350" s="2"/>
    </row>
    <row r="8351" spans="12:13" x14ac:dyDescent="0.2">
      <c r="L8351" s="2"/>
      <c r="M8351" s="2"/>
    </row>
    <row r="8352" spans="12:13" x14ac:dyDescent="0.2">
      <c r="L8352" s="2"/>
      <c r="M8352" s="2"/>
    </row>
    <row r="8353" spans="12:13" x14ac:dyDescent="0.2">
      <c r="L8353" s="2"/>
      <c r="M8353" s="2"/>
    </row>
    <row r="8354" spans="12:13" x14ac:dyDescent="0.2">
      <c r="L8354" s="2"/>
      <c r="M8354" s="2"/>
    </row>
    <row r="8355" spans="12:13" x14ac:dyDescent="0.2">
      <c r="L8355" s="2"/>
      <c r="M8355" s="2"/>
    </row>
    <row r="8356" spans="12:13" x14ac:dyDescent="0.2">
      <c r="L8356" s="2"/>
      <c r="M8356" s="2"/>
    </row>
    <row r="8357" spans="12:13" x14ac:dyDescent="0.2">
      <c r="L8357" s="2"/>
      <c r="M8357" s="2"/>
    </row>
    <row r="8358" spans="12:13" x14ac:dyDescent="0.2">
      <c r="L8358" s="2"/>
      <c r="M8358" s="2"/>
    </row>
    <row r="8359" spans="12:13" x14ac:dyDescent="0.2">
      <c r="L8359" s="2"/>
      <c r="M8359" s="2"/>
    </row>
    <row r="8360" spans="12:13" x14ac:dyDescent="0.2">
      <c r="L8360" s="2"/>
      <c r="M8360" s="2"/>
    </row>
    <row r="8361" spans="12:13" x14ac:dyDescent="0.2">
      <c r="L8361" s="2"/>
      <c r="M8361" s="2"/>
    </row>
    <row r="8362" spans="12:13" x14ac:dyDescent="0.2">
      <c r="L8362" s="2"/>
      <c r="M8362" s="2"/>
    </row>
    <row r="8363" spans="12:13" x14ac:dyDescent="0.2">
      <c r="L8363" s="2"/>
      <c r="M8363" s="2"/>
    </row>
    <row r="8364" spans="12:13" x14ac:dyDescent="0.2">
      <c r="L8364" s="2"/>
      <c r="M8364" s="2"/>
    </row>
    <row r="8365" spans="12:13" x14ac:dyDescent="0.2">
      <c r="L8365" s="2"/>
      <c r="M8365" s="2"/>
    </row>
    <row r="8366" spans="12:13" x14ac:dyDescent="0.2">
      <c r="L8366" s="2"/>
      <c r="M8366" s="2"/>
    </row>
    <row r="8367" spans="12:13" x14ac:dyDescent="0.2">
      <c r="L8367" s="2"/>
      <c r="M8367" s="2"/>
    </row>
    <row r="8368" spans="12:13" x14ac:dyDescent="0.2">
      <c r="L8368" s="2"/>
      <c r="M8368" s="2"/>
    </row>
    <row r="8369" spans="12:13" x14ac:dyDescent="0.2">
      <c r="L8369" s="2"/>
      <c r="M8369" s="2"/>
    </row>
    <row r="8370" spans="12:13" x14ac:dyDescent="0.2">
      <c r="L8370" s="2"/>
      <c r="M8370" s="2"/>
    </row>
    <row r="8371" spans="12:13" x14ac:dyDescent="0.2">
      <c r="L8371" s="2"/>
      <c r="M8371" s="2"/>
    </row>
    <row r="8372" spans="12:13" x14ac:dyDescent="0.2">
      <c r="L8372" s="2"/>
      <c r="M8372" s="2"/>
    </row>
    <row r="8373" spans="12:13" x14ac:dyDescent="0.2">
      <c r="L8373" s="2"/>
      <c r="M8373" s="2"/>
    </row>
    <row r="8374" spans="12:13" x14ac:dyDescent="0.2">
      <c r="L8374" s="2"/>
      <c r="M8374" s="2"/>
    </row>
    <row r="8375" spans="12:13" x14ac:dyDescent="0.2">
      <c r="L8375" s="2"/>
      <c r="M8375" s="2"/>
    </row>
    <row r="8376" spans="12:13" x14ac:dyDescent="0.2">
      <c r="L8376" s="2"/>
      <c r="M8376" s="2"/>
    </row>
    <row r="8377" spans="12:13" x14ac:dyDescent="0.2">
      <c r="L8377" s="2"/>
      <c r="M8377" s="2"/>
    </row>
    <row r="8378" spans="12:13" x14ac:dyDescent="0.2">
      <c r="L8378" s="2"/>
      <c r="M8378" s="2"/>
    </row>
    <row r="8379" spans="12:13" x14ac:dyDescent="0.2">
      <c r="L8379" s="2"/>
      <c r="M8379" s="2"/>
    </row>
    <row r="8380" spans="12:13" x14ac:dyDescent="0.2">
      <c r="L8380" s="2"/>
      <c r="M8380" s="2"/>
    </row>
    <row r="8381" spans="12:13" x14ac:dyDescent="0.2">
      <c r="L8381" s="2"/>
      <c r="M8381" s="2"/>
    </row>
    <row r="8382" spans="12:13" x14ac:dyDescent="0.2">
      <c r="L8382" s="2"/>
      <c r="M8382" s="2"/>
    </row>
    <row r="8383" spans="12:13" x14ac:dyDescent="0.2">
      <c r="L8383" s="2"/>
      <c r="M8383" s="2"/>
    </row>
    <row r="8384" spans="12:13" x14ac:dyDescent="0.2">
      <c r="L8384" s="2"/>
      <c r="M8384" s="2"/>
    </row>
    <row r="8385" spans="12:13" x14ac:dyDescent="0.2">
      <c r="L8385" s="2"/>
      <c r="M8385" s="2"/>
    </row>
    <row r="8386" spans="12:13" x14ac:dyDescent="0.2">
      <c r="L8386" s="2"/>
      <c r="M8386" s="2"/>
    </row>
    <row r="8387" spans="12:13" x14ac:dyDescent="0.2">
      <c r="L8387" s="2"/>
      <c r="M8387" s="2"/>
    </row>
    <row r="8388" spans="12:13" x14ac:dyDescent="0.2">
      <c r="L8388" s="2"/>
      <c r="M8388" s="2"/>
    </row>
    <row r="8389" spans="12:13" x14ac:dyDescent="0.2">
      <c r="L8389" s="2"/>
      <c r="M8389" s="2"/>
    </row>
    <row r="8390" spans="12:13" x14ac:dyDescent="0.2">
      <c r="L8390" s="2"/>
      <c r="M8390" s="2"/>
    </row>
    <row r="8391" spans="12:13" x14ac:dyDescent="0.2">
      <c r="L8391" s="2"/>
      <c r="M8391" s="2"/>
    </row>
    <row r="8392" spans="12:13" x14ac:dyDescent="0.2">
      <c r="L8392" s="2"/>
      <c r="M8392" s="2"/>
    </row>
    <row r="8393" spans="12:13" x14ac:dyDescent="0.2">
      <c r="L8393" s="2"/>
      <c r="M8393" s="2"/>
    </row>
    <row r="8394" spans="12:13" x14ac:dyDescent="0.2">
      <c r="L8394" s="2"/>
      <c r="M8394" s="2"/>
    </row>
    <row r="8395" spans="12:13" x14ac:dyDescent="0.2">
      <c r="L8395" s="2"/>
      <c r="M8395" s="2"/>
    </row>
    <row r="8396" spans="12:13" x14ac:dyDescent="0.2">
      <c r="L8396" s="2"/>
      <c r="M8396" s="2"/>
    </row>
    <row r="8397" spans="12:13" x14ac:dyDescent="0.2">
      <c r="L8397" s="2"/>
      <c r="M8397" s="2"/>
    </row>
    <row r="8398" spans="12:13" x14ac:dyDescent="0.2">
      <c r="L8398" s="2"/>
      <c r="M8398" s="2"/>
    </row>
    <row r="8399" spans="12:13" x14ac:dyDescent="0.2">
      <c r="L8399" s="2"/>
      <c r="M8399" s="2"/>
    </row>
    <row r="8400" spans="12:13" x14ac:dyDescent="0.2">
      <c r="L8400" s="2"/>
      <c r="M8400" s="2"/>
    </row>
    <row r="8401" spans="12:13" x14ac:dyDescent="0.2">
      <c r="L8401" s="2"/>
      <c r="M8401" s="2"/>
    </row>
    <row r="8402" spans="12:13" x14ac:dyDescent="0.2">
      <c r="L8402" s="2"/>
      <c r="M8402" s="2"/>
    </row>
    <row r="8403" spans="12:13" x14ac:dyDescent="0.2">
      <c r="L8403" s="2"/>
      <c r="M8403" s="2"/>
    </row>
    <row r="8404" spans="12:13" x14ac:dyDescent="0.2">
      <c r="L8404" s="2"/>
      <c r="M8404" s="2"/>
    </row>
    <row r="8405" spans="12:13" x14ac:dyDescent="0.2">
      <c r="L8405" s="2"/>
      <c r="M8405" s="2"/>
    </row>
    <row r="8406" spans="12:13" x14ac:dyDescent="0.2">
      <c r="L8406" s="2"/>
      <c r="M8406" s="2"/>
    </row>
    <row r="8407" spans="12:13" x14ac:dyDescent="0.2">
      <c r="L8407" s="2"/>
      <c r="M8407" s="2"/>
    </row>
    <row r="8408" spans="12:13" x14ac:dyDescent="0.2">
      <c r="L8408" s="2"/>
      <c r="M8408" s="2"/>
    </row>
    <row r="8409" spans="12:13" x14ac:dyDescent="0.2">
      <c r="L8409" s="2"/>
      <c r="M8409" s="2"/>
    </row>
    <row r="8410" spans="12:13" x14ac:dyDescent="0.2">
      <c r="L8410" s="2"/>
      <c r="M8410" s="2"/>
    </row>
    <row r="8411" spans="12:13" x14ac:dyDescent="0.2">
      <c r="L8411" s="2"/>
      <c r="M8411" s="2"/>
    </row>
    <row r="8412" spans="12:13" x14ac:dyDescent="0.2">
      <c r="L8412" s="2"/>
      <c r="M8412" s="2"/>
    </row>
    <row r="8413" spans="12:13" x14ac:dyDescent="0.2">
      <c r="L8413" s="2"/>
      <c r="M8413" s="2"/>
    </row>
    <row r="8414" spans="12:13" x14ac:dyDescent="0.2">
      <c r="L8414" s="2"/>
      <c r="M8414" s="2"/>
    </row>
    <row r="8415" spans="12:13" x14ac:dyDescent="0.2">
      <c r="L8415" s="2"/>
      <c r="M8415" s="2"/>
    </row>
    <row r="8416" spans="12:13" x14ac:dyDescent="0.2">
      <c r="L8416" s="2"/>
      <c r="M8416" s="2"/>
    </row>
    <row r="8417" spans="12:13" x14ac:dyDescent="0.2">
      <c r="L8417" s="2"/>
      <c r="M8417" s="2"/>
    </row>
    <row r="8418" spans="12:13" x14ac:dyDescent="0.2">
      <c r="L8418" s="2"/>
      <c r="M8418" s="2"/>
    </row>
    <row r="8419" spans="12:13" x14ac:dyDescent="0.2">
      <c r="L8419" s="2"/>
      <c r="M8419" s="2"/>
    </row>
    <row r="8420" spans="12:13" x14ac:dyDescent="0.2">
      <c r="L8420" s="2"/>
      <c r="M8420" s="2"/>
    </row>
    <row r="8421" spans="12:13" x14ac:dyDescent="0.2">
      <c r="L8421" s="2"/>
      <c r="M8421" s="2"/>
    </row>
    <row r="8422" spans="12:13" x14ac:dyDescent="0.2">
      <c r="L8422" s="2"/>
      <c r="M8422" s="2"/>
    </row>
    <row r="8423" spans="12:13" x14ac:dyDescent="0.2">
      <c r="L8423" s="2"/>
      <c r="M8423" s="2"/>
    </row>
    <row r="8424" spans="12:13" x14ac:dyDescent="0.2">
      <c r="L8424" s="2"/>
      <c r="M8424" s="2"/>
    </row>
    <row r="8425" spans="12:13" x14ac:dyDescent="0.2">
      <c r="L8425" s="2"/>
      <c r="M8425" s="2"/>
    </row>
    <row r="8426" spans="12:13" x14ac:dyDescent="0.2">
      <c r="L8426" s="2"/>
      <c r="M8426" s="2"/>
    </row>
    <row r="8427" spans="12:13" x14ac:dyDescent="0.2">
      <c r="L8427" s="2"/>
      <c r="M8427" s="2"/>
    </row>
    <row r="8428" spans="12:13" x14ac:dyDescent="0.2">
      <c r="L8428" s="2"/>
      <c r="M8428" s="2"/>
    </row>
    <row r="8429" spans="12:13" x14ac:dyDescent="0.2">
      <c r="L8429" s="2"/>
      <c r="M8429" s="2"/>
    </row>
    <row r="8430" spans="12:13" x14ac:dyDescent="0.2">
      <c r="L8430" s="2"/>
      <c r="M8430" s="2"/>
    </row>
    <row r="8431" spans="12:13" x14ac:dyDescent="0.2">
      <c r="L8431" s="2"/>
      <c r="M8431" s="2"/>
    </row>
    <row r="8432" spans="12:13" x14ac:dyDescent="0.2">
      <c r="L8432" s="2"/>
      <c r="M8432" s="2"/>
    </row>
    <row r="8433" spans="12:13" x14ac:dyDescent="0.2">
      <c r="L8433" s="2"/>
      <c r="M8433" s="2"/>
    </row>
    <row r="8434" spans="12:13" x14ac:dyDescent="0.2">
      <c r="L8434" s="2"/>
      <c r="M8434" s="2"/>
    </row>
    <row r="8435" spans="12:13" x14ac:dyDescent="0.2">
      <c r="L8435" s="2"/>
      <c r="M8435" s="2"/>
    </row>
    <row r="8436" spans="12:13" x14ac:dyDescent="0.2">
      <c r="L8436" s="2"/>
      <c r="M8436" s="2"/>
    </row>
    <row r="8437" spans="12:13" x14ac:dyDescent="0.2">
      <c r="L8437" s="2"/>
      <c r="M8437" s="2"/>
    </row>
    <row r="8438" spans="12:13" x14ac:dyDescent="0.2">
      <c r="L8438" s="2"/>
      <c r="M8438" s="2"/>
    </row>
    <row r="8439" spans="12:13" x14ac:dyDescent="0.2">
      <c r="L8439" s="2"/>
      <c r="M8439" s="2"/>
    </row>
    <row r="8440" spans="12:13" x14ac:dyDescent="0.2">
      <c r="L8440" s="2"/>
      <c r="M8440" s="2"/>
    </row>
    <row r="8441" spans="12:13" x14ac:dyDescent="0.2">
      <c r="L8441" s="2"/>
      <c r="M8441" s="2"/>
    </row>
    <row r="8442" spans="12:13" x14ac:dyDescent="0.2">
      <c r="L8442" s="2"/>
      <c r="M8442" s="2"/>
    </row>
    <row r="8443" spans="12:13" x14ac:dyDescent="0.2">
      <c r="L8443" s="2"/>
      <c r="M8443" s="2"/>
    </row>
    <row r="8444" spans="12:13" x14ac:dyDescent="0.2">
      <c r="L8444" s="2"/>
      <c r="M8444" s="2"/>
    </row>
    <row r="8445" spans="12:13" x14ac:dyDescent="0.2">
      <c r="L8445" s="2"/>
      <c r="M8445" s="2"/>
    </row>
    <row r="8446" spans="12:13" x14ac:dyDescent="0.2">
      <c r="L8446" s="2"/>
      <c r="M8446" s="2"/>
    </row>
    <row r="8447" spans="12:13" x14ac:dyDescent="0.2">
      <c r="L8447" s="2"/>
      <c r="M8447" s="2"/>
    </row>
    <row r="8448" spans="12:13" x14ac:dyDescent="0.2">
      <c r="L8448" s="2"/>
      <c r="M8448" s="2"/>
    </row>
    <row r="8449" spans="12:13" x14ac:dyDescent="0.2">
      <c r="L8449" s="2"/>
      <c r="M8449" s="2"/>
    </row>
    <row r="8450" spans="12:13" x14ac:dyDescent="0.2">
      <c r="L8450" s="2"/>
      <c r="M8450" s="2"/>
    </row>
    <row r="8451" spans="12:13" x14ac:dyDescent="0.2">
      <c r="L8451" s="2"/>
      <c r="M8451" s="2"/>
    </row>
    <row r="8452" spans="12:13" x14ac:dyDescent="0.2">
      <c r="L8452" s="2"/>
      <c r="M8452" s="2"/>
    </row>
    <row r="8453" spans="12:13" x14ac:dyDescent="0.2">
      <c r="L8453" s="2"/>
      <c r="M8453" s="2"/>
    </row>
    <row r="8454" spans="12:13" x14ac:dyDescent="0.2">
      <c r="L8454" s="2"/>
      <c r="M8454" s="2"/>
    </row>
    <row r="8455" spans="12:13" x14ac:dyDescent="0.2">
      <c r="L8455" s="2"/>
      <c r="M8455" s="2"/>
    </row>
    <row r="8456" spans="12:13" x14ac:dyDescent="0.2">
      <c r="L8456" s="2"/>
      <c r="M8456" s="2"/>
    </row>
    <row r="8457" spans="12:13" x14ac:dyDescent="0.2">
      <c r="L8457" s="2"/>
      <c r="M8457" s="2"/>
    </row>
    <row r="8458" spans="12:13" x14ac:dyDescent="0.2">
      <c r="L8458" s="2"/>
      <c r="M8458" s="2"/>
    </row>
    <row r="8459" spans="12:13" x14ac:dyDescent="0.2">
      <c r="L8459" s="2"/>
      <c r="M8459" s="2"/>
    </row>
    <row r="8460" spans="12:13" x14ac:dyDescent="0.2">
      <c r="L8460" s="2"/>
      <c r="M8460" s="2"/>
    </row>
    <row r="8461" spans="12:13" x14ac:dyDescent="0.2">
      <c r="L8461" s="2"/>
      <c r="M8461" s="2"/>
    </row>
    <row r="8462" spans="12:13" x14ac:dyDescent="0.2">
      <c r="L8462" s="2"/>
      <c r="M8462" s="2"/>
    </row>
    <row r="8463" spans="12:13" x14ac:dyDescent="0.2">
      <c r="L8463" s="2"/>
      <c r="M8463" s="2"/>
    </row>
    <row r="8464" spans="12:13" x14ac:dyDescent="0.2">
      <c r="L8464" s="2"/>
      <c r="M8464" s="2"/>
    </row>
    <row r="8465" spans="12:13" x14ac:dyDescent="0.2">
      <c r="L8465" s="2"/>
      <c r="M8465" s="2"/>
    </row>
    <row r="8466" spans="12:13" x14ac:dyDescent="0.2">
      <c r="L8466" s="2"/>
      <c r="M8466" s="2"/>
    </row>
    <row r="8467" spans="12:13" x14ac:dyDescent="0.2">
      <c r="L8467" s="2"/>
      <c r="M8467" s="2"/>
    </row>
    <row r="8468" spans="12:13" x14ac:dyDescent="0.2">
      <c r="L8468" s="2"/>
      <c r="M8468" s="2"/>
    </row>
    <row r="8469" spans="12:13" x14ac:dyDescent="0.2">
      <c r="L8469" s="2"/>
      <c r="M8469" s="2"/>
    </row>
    <row r="8470" spans="12:13" x14ac:dyDescent="0.2">
      <c r="L8470" s="2"/>
      <c r="M8470" s="2"/>
    </row>
    <row r="8471" spans="12:13" x14ac:dyDescent="0.2">
      <c r="L8471" s="2"/>
      <c r="M8471" s="2"/>
    </row>
    <row r="8472" spans="12:13" x14ac:dyDescent="0.2">
      <c r="L8472" s="2"/>
      <c r="M8472" s="2"/>
    </row>
    <row r="8473" spans="12:13" x14ac:dyDescent="0.2">
      <c r="L8473" s="2"/>
      <c r="M8473" s="2"/>
    </row>
    <row r="8474" spans="12:13" x14ac:dyDescent="0.2">
      <c r="L8474" s="2"/>
      <c r="M8474" s="2"/>
    </row>
    <row r="8475" spans="12:13" x14ac:dyDescent="0.2">
      <c r="L8475" s="2"/>
      <c r="M8475" s="2"/>
    </row>
    <row r="8476" spans="12:13" x14ac:dyDescent="0.2">
      <c r="L8476" s="2"/>
      <c r="M8476" s="2"/>
    </row>
    <row r="8477" spans="12:13" x14ac:dyDescent="0.2">
      <c r="L8477" s="2"/>
      <c r="M8477" s="2"/>
    </row>
    <row r="8478" spans="12:13" x14ac:dyDescent="0.2">
      <c r="L8478" s="2"/>
      <c r="M8478" s="2"/>
    </row>
    <row r="8479" spans="12:13" x14ac:dyDescent="0.2">
      <c r="L8479" s="2"/>
      <c r="M8479" s="2"/>
    </row>
    <row r="8480" spans="12:13" x14ac:dyDescent="0.2">
      <c r="L8480" s="2"/>
      <c r="M8480" s="2"/>
    </row>
    <row r="8481" spans="12:13" x14ac:dyDescent="0.2">
      <c r="L8481" s="2"/>
      <c r="M8481" s="2"/>
    </row>
    <row r="8482" spans="12:13" x14ac:dyDescent="0.2">
      <c r="L8482" s="2"/>
      <c r="M8482" s="2"/>
    </row>
    <row r="8483" spans="12:13" x14ac:dyDescent="0.2">
      <c r="L8483" s="2"/>
      <c r="M8483" s="2"/>
    </row>
    <row r="8484" spans="12:13" x14ac:dyDescent="0.2">
      <c r="L8484" s="2"/>
      <c r="M8484" s="2"/>
    </row>
    <row r="8485" spans="12:13" x14ac:dyDescent="0.2">
      <c r="L8485" s="2"/>
      <c r="M8485" s="2"/>
    </row>
    <row r="8486" spans="12:13" x14ac:dyDescent="0.2">
      <c r="L8486" s="2"/>
      <c r="M8486" s="2"/>
    </row>
    <row r="8487" spans="12:13" x14ac:dyDescent="0.2">
      <c r="L8487" s="2"/>
      <c r="M8487" s="2"/>
    </row>
    <row r="8488" spans="12:13" x14ac:dyDescent="0.2">
      <c r="L8488" s="2"/>
      <c r="M8488" s="2"/>
    </row>
    <row r="8489" spans="12:13" x14ac:dyDescent="0.2">
      <c r="L8489" s="2"/>
      <c r="M8489" s="2"/>
    </row>
    <row r="8490" spans="12:13" x14ac:dyDescent="0.2">
      <c r="L8490" s="2"/>
      <c r="M8490" s="2"/>
    </row>
    <row r="8491" spans="12:13" x14ac:dyDescent="0.2">
      <c r="L8491" s="2"/>
      <c r="M8491" s="2"/>
    </row>
    <row r="8492" spans="12:13" x14ac:dyDescent="0.2">
      <c r="L8492" s="2"/>
      <c r="M8492" s="2"/>
    </row>
    <row r="8493" spans="12:13" x14ac:dyDescent="0.2">
      <c r="L8493" s="2"/>
      <c r="M8493" s="2"/>
    </row>
    <row r="8494" spans="12:13" x14ac:dyDescent="0.2">
      <c r="L8494" s="2"/>
      <c r="M8494" s="2"/>
    </row>
    <row r="8495" spans="12:13" x14ac:dyDescent="0.2">
      <c r="L8495" s="2"/>
      <c r="M8495" s="2"/>
    </row>
    <row r="8496" spans="12:13" x14ac:dyDescent="0.2">
      <c r="L8496" s="2"/>
      <c r="M8496" s="2"/>
    </row>
    <row r="8497" spans="12:13" x14ac:dyDescent="0.2">
      <c r="L8497" s="2"/>
      <c r="M8497" s="2"/>
    </row>
    <row r="8498" spans="12:13" x14ac:dyDescent="0.2">
      <c r="L8498" s="2"/>
      <c r="M8498" s="2"/>
    </row>
    <row r="8499" spans="12:13" x14ac:dyDescent="0.2">
      <c r="L8499" s="2"/>
      <c r="M8499" s="2"/>
    </row>
    <row r="8500" spans="12:13" x14ac:dyDescent="0.2">
      <c r="L8500" s="2"/>
      <c r="M8500" s="2"/>
    </row>
    <row r="8501" spans="12:13" x14ac:dyDescent="0.2">
      <c r="L8501" s="2"/>
      <c r="M8501" s="2"/>
    </row>
    <row r="8502" spans="12:13" x14ac:dyDescent="0.2">
      <c r="L8502" s="2"/>
      <c r="M8502" s="2"/>
    </row>
    <row r="8503" spans="12:13" x14ac:dyDescent="0.2">
      <c r="L8503" s="2"/>
      <c r="M8503" s="2"/>
    </row>
    <row r="8504" spans="12:13" x14ac:dyDescent="0.2">
      <c r="L8504" s="2"/>
      <c r="M8504" s="2"/>
    </row>
    <row r="8505" spans="12:13" x14ac:dyDescent="0.2">
      <c r="L8505" s="2"/>
      <c r="M8505" s="2"/>
    </row>
    <row r="8506" spans="12:13" x14ac:dyDescent="0.2">
      <c r="L8506" s="2"/>
      <c r="M8506" s="2"/>
    </row>
    <row r="8507" spans="12:13" x14ac:dyDescent="0.2">
      <c r="L8507" s="2"/>
      <c r="M8507" s="2"/>
    </row>
    <row r="8508" spans="12:13" x14ac:dyDescent="0.2">
      <c r="L8508" s="2"/>
      <c r="M8508" s="2"/>
    </row>
    <row r="8509" spans="12:13" x14ac:dyDescent="0.2">
      <c r="L8509" s="2"/>
      <c r="M8509" s="2"/>
    </row>
    <row r="8510" spans="12:13" x14ac:dyDescent="0.2">
      <c r="L8510" s="2"/>
      <c r="M8510" s="2"/>
    </row>
    <row r="8511" spans="12:13" x14ac:dyDescent="0.2">
      <c r="L8511" s="2"/>
      <c r="M8511" s="2"/>
    </row>
    <row r="8512" spans="12:13" x14ac:dyDescent="0.2">
      <c r="L8512" s="2"/>
      <c r="M8512" s="2"/>
    </row>
    <row r="8513" spans="12:13" x14ac:dyDescent="0.2">
      <c r="L8513" s="2"/>
      <c r="M8513" s="2"/>
    </row>
    <row r="8514" spans="12:13" x14ac:dyDescent="0.2">
      <c r="L8514" s="2"/>
      <c r="M8514" s="2"/>
    </row>
    <row r="8515" spans="12:13" x14ac:dyDescent="0.2">
      <c r="L8515" s="2"/>
      <c r="M8515" s="2"/>
    </row>
    <row r="8516" spans="12:13" x14ac:dyDescent="0.2">
      <c r="L8516" s="2"/>
      <c r="M8516" s="2"/>
    </row>
    <row r="8517" spans="12:13" x14ac:dyDescent="0.2">
      <c r="L8517" s="2"/>
      <c r="M8517" s="2"/>
    </row>
    <row r="8518" spans="12:13" x14ac:dyDescent="0.2">
      <c r="L8518" s="2"/>
      <c r="M8518" s="2"/>
    </row>
    <row r="8519" spans="12:13" x14ac:dyDescent="0.2">
      <c r="L8519" s="2"/>
      <c r="M8519" s="2"/>
    </row>
    <row r="8520" spans="12:13" x14ac:dyDescent="0.2">
      <c r="L8520" s="2"/>
      <c r="M8520" s="2"/>
    </row>
    <row r="8521" spans="12:13" x14ac:dyDescent="0.2">
      <c r="L8521" s="2"/>
      <c r="M8521" s="2"/>
    </row>
    <row r="8522" spans="12:13" x14ac:dyDescent="0.2">
      <c r="L8522" s="2"/>
      <c r="M8522" s="2"/>
    </row>
    <row r="8523" spans="12:13" x14ac:dyDescent="0.2">
      <c r="L8523" s="2"/>
      <c r="M8523" s="2"/>
    </row>
    <row r="8524" spans="12:13" x14ac:dyDescent="0.2">
      <c r="L8524" s="2"/>
      <c r="M8524" s="2"/>
    </row>
    <row r="8525" spans="12:13" x14ac:dyDescent="0.2">
      <c r="L8525" s="2"/>
      <c r="M8525" s="2"/>
    </row>
    <row r="8526" spans="12:13" x14ac:dyDescent="0.2">
      <c r="L8526" s="2"/>
      <c r="M8526" s="2"/>
    </row>
    <row r="8527" spans="12:13" x14ac:dyDescent="0.2">
      <c r="L8527" s="2"/>
      <c r="M8527" s="2"/>
    </row>
    <row r="8528" spans="12:13" x14ac:dyDescent="0.2">
      <c r="L8528" s="2"/>
      <c r="M8528" s="2"/>
    </row>
    <row r="8529" spans="12:13" x14ac:dyDescent="0.2">
      <c r="L8529" s="2"/>
      <c r="M8529" s="2"/>
    </row>
    <row r="8530" spans="12:13" x14ac:dyDescent="0.2">
      <c r="L8530" s="2"/>
      <c r="M8530" s="2"/>
    </row>
    <row r="8531" spans="12:13" x14ac:dyDescent="0.2">
      <c r="L8531" s="2"/>
      <c r="M8531" s="2"/>
    </row>
    <row r="8532" spans="12:13" x14ac:dyDescent="0.2">
      <c r="L8532" s="2"/>
      <c r="M8532" s="2"/>
    </row>
    <row r="8533" spans="12:13" x14ac:dyDescent="0.2">
      <c r="L8533" s="2"/>
      <c r="M8533" s="2"/>
    </row>
    <row r="8534" spans="12:13" x14ac:dyDescent="0.2">
      <c r="L8534" s="2"/>
      <c r="M8534" s="2"/>
    </row>
    <row r="8535" spans="12:13" x14ac:dyDescent="0.2">
      <c r="L8535" s="2"/>
      <c r="M8535" s="2"/>
    </row>
    <row r="8536" spans="12:13" x14ac:dyDescent="0.2">
      <c r="L8536" s="2"/>
      <c r="M8536" s="2"/>
    </row>
    <row r="8537" spans="12:13" x14ac:dyDescent="0.2">
      <c r="L8537" s="2"/>
      <c r="M8537" s="2"/>
    </row>
    <row r="8538" spans="12:13" x14ac:dyDescent="0.2">
      <c r="L8538" s="2"/>
      <c r="M8538" s="2"/>
    </row>
    <row r="8539" spans="12:13" x14ac:dyDescent="0.2">
      <c r="L8539" s="2"/>
      <c r="M8539" s="2"/>
    </row>
    <row r="8540" spans="12:13" x14ac:dyDescent="0.2">
      <c r="L8540" s="2"/>
      <c r="M8540" s="2"/>
    </row>
    <row r="8541" spans="12:13" x14ac:dyDescent="0.2">
      <c r="L8541" s="2"/>
      <c r="M8541" s="2"/>
    </row>
    <row r="8542" spans="12:13" x14ac:dyDescent="0.2">
      <c r="L8542" s="2"/>
      <c r="M8542" s="2"/>
    </row>
    <row r="8543" spans="12:13" x14ac:dyDescent="0.2">
      <c r="L8543" s="2"/>
      <c r="M8543" s="2"/>
    </row>
    <row r="8544" spans="12:13" x14ac:dyDescent="0.2">
      <c r="L8544" s="2"/>
      <c r="M8544" s="2"/>
    </row>
    <row r="8545" spans="12:13" x14ac:dyDescent="0.2">
      <c r="L8545" s="2"/>
      <c r="M8545" s="2"/>
    </row>
    <row r="8546" spans="12:13" x14ac:dyDescent="0.2">
      <c r="L8546" s="2"/>
      <c r="M8546" s="2"/>
    </row>
    <row r="8547" spans="12:13" x14ac:dyDescent="0.2">
      <c r="L8547" s="2"/>
      <c r="M8547" s="2"/>
    </row>
    <row r="8548" spans="12:13" x14ac:dyDescent="0.2">
      <c r="L8548" s="2"/>
      <c r="M8548" s="2"/>
    </row>
    <row r="8549" spans="12:13" x14ac:dyDescent="0.2">
      <c r="L8549" s="2"/>
      <c r="M8549" s="2"/>
    </row>
    <row r="8550" spans="12:13" x14ac:dyDescent="0.2">
      <c r="L8550" s="2"/>
      <c r="M8550" s="2"/>
    </row>
    <row r="8551" spans="12:13" x14ac:dyDescent="0.2">
      <c r="L8551" s="2"/>
      <c r="M8551" s="2"/>
    </row>
    <row r="8552" spans="12:13" x14ac:dyDescent="0.2">
      <c r="L8552" s="2"/>
      <c r="M8552" s="2"/>
    </row>
    <row r="8553" spans="12:13" x14ac:dyDescent="0.2">
      <c r="L8553" s="2"/>
      <c r="M8553" s="2"/>
    </row>
    <row r="8554" spans="12:13" x14ac:dyDescent="0.2">
      <c r="L8554" s="2"/>
      <c r="M8554" s="2"/>
    </row>
    <row r="8555" spans="12:13" x14ac:dyDescent="0.2">
      <c r="L8555" s="2"/>
      <c r="M8555" s="2"/>
    </row>
    <row r="8556" spans="12:13" x14ac:dyDescent="0.2">
      <c r="L8556" s="2"/>
      <c r="M8556" s="2"/>
    </row>
    <row r="8557" spans="12:13" x14ac:dyDescent="0.2">
      <c r="L8557" s="2"/>
      <c r="M8557" s="2"/>
    </row>
    <row r="8558" spans="12:13" x14ac:dyDescent="0.2">
      <c r="L8558" s="2"/>
      <c r="M8558" s="2"/>
    </row>
    <row r="8559" spans="12:13" x14ac:dyDescent="0.2">
      <c r="L8559" s="2"/>
      <c r="M8559" s="2"/>
    </row>
    <row r="8560" spans="12:13" x14ac:dyDescent="0.2">
      <c r="L8560" s="2"/>
      <c r="M8560" s="2"/>
    </row>
    <row r="8561" spans="12:13" x14ac:dyDescent="0.2">
      <c r="L8561" s="2"/>
      <c r="M8561" s="2"/>
    </row>
    <row r="8562" spans="12:13" x14ac:dyDescent="0.2">
      <c r="L8562" s="2"/>
      <c r="M8562" s="2"/>
    </row>
    <row r="8563" spans="12:13" x14ac:dyDescent="0.2">
      <c r="L8563" s="2"/>
      <c r="M8563" s="2"/>
    </row>
    <row r="8564" spans="12:13" x14ac:dyDescent="0.2">
      <c r="L8564" s="2"/>
      <c r="M8564" s="2"/>
    </row>
    <row r="8565" spans="12:13" x14ac:dyDescent="0.2">
      <c r="L8565" s="2"/>
      <c r="M8565" s="2"/>
    </row>
    <row r="8566" spans="12:13" x14ac:dyDescent="0.2">
      <c r="L8566" s="2"/>
      <c r="M8566" s="2"/>
    </row>
    <row r="8567" spans="12:13" x14ac:dyDescent="0.2">
      <c r="L8567" s="2"/>
      <c r="M8567" s="2"/>
    </row>
    <row r="8568" spans="12:13" x14ac:dyDescent="0.2">
      <c r="L8568" s="2"/>
      <c r="M8568" s="2"/>
    </row>
    <row r="8569" spans="12:13" x14ac:dyDescent="0.2">
      <c r="L8569" s="2"/>
      <c r="M8569" s="2"/>
    </row>
    <row r="8570" spans="12:13" x14ac:dyDescent="0.2">
      <c r="L8570" s="2"/>
      <c r="M8570" s="2"/>
    </row>
    <row r="8571" spans="12:13" x14ac:dyDescent="0.2">
      <c r="L8571" s="2"/>
      <c r="M8571" s="2"/>
    </row>
    <row r="8572" spans="12:13" x14ac:dyDescent="0.2">
      <c r="L8572" s="2"/>
      <c r="M8572" s="2"/>
    </row>
    <row r="8573" spans="12:13" x14ac:dyDescent="0.2">
      <c r="L8573" s="2"/>
      <c r="M8573" s="2"/>
    </row>
    <row r="8574" spans="12:13" x14ac:dyDescent="0.2">
      <c r="L8574" s="2"/>
      <c r="M8574" s="2"/>
    </row>
    <row r="8575" spans="12:13" x14ac:dyDescent="0.2">
      <c r="L8575" s="2"/>
      <c r="M8575" s="2"/>
    </row>
    <row r="8576" spans="12:13" x14ac:dyDescent="0.2">
      <c r="L8576" s="2"/>
      <c r="M8576" s="2"/>
    </row>
    <row r="8577" spans="12:13" x14ac:dyDescent="0.2">
      <c r="L8577" s="2"/>
      <c r="M8577" s="2"/>
    </row>
    <row r="8578" spans="12:13" x14ac:dyDescent="0.2">
      <c r="L8578" s="2"/>
      <c r="M8578" s="2"/>
    </row>
    <row r="8579" spans="12:13" x14ac:dyDescent="0.2">
      <c r="L8579" s="2"/>
      <c r="M8579" s="2"/>
    </row>
    <row r="8580" spans="12:13" x14ac:dyDescent="0.2">
      <c r="L8580" s="2"/>
      <c r="M8580" s="2"/>
    </row>
    <row r="8581" spans="12:13" x14ac:dyDescent="0.2">
      <c r="L8581" s="2"/>
      <c r="M8581" s="2"/>
    </row>
    <row r="8582" spans="12:13" x14ac:dyDescent="0.2">
      <c r="L8582" s="2"/>
      <c r="M8582" s="2"/>
    </row>
    <row r="8583" spans="12:13" x14ac:dyDescent="0.2">
      <c r="L8583" s="2"/>
      <c r="M8583" s="2"/>
    </row>
    <row r="8584" spans="12:13" x14ac:dyDescent="0.2">
      <c r="L8584" s="2"/>
      <c r="M8584" s="2"/>
    </row>
    <row r="8585" spans="12:13" x14ac:dyDescent="0.2">
      <c r="L8585" s="2"/>
      <c r="M8585" s="2"/>
    </row>
    <row r="8586" spans="12:13" x14ac:dyDescent="0.2">
      <c r="L8586" s="2"/>
      <c r="M8586" s="2"/>
    </row>
    <row r="8587" spans="12:13" x14ac:dyDescent="0.2">
      <c r="L8587" s="2"/>
      <c r="M8587" s="2"/>
    </row>
    <row r="8588" spans="12:13" x14ac:dyDescent="0.2">
      <c r="L8588" s="2"/>
      <c r="M8588" s="2"/>
    </row>
    <row r="8589" spans="12:13" x14ac:dyDescent="0.2">
      <c r="L8589" s="2"/>
      <c r="M8589" s="2"/>
    </row>
    <row r="8590" spans="12:13" x14ac:dyDescent="0.2">
      <c r="L8590" s="2"/>
      <c r="M8590" s="2"/>
    </row>
    <row r="8591" spans="12:13" x14ac:dyDescent="0.2">
      <c r="L8591" s="2"/>
      <c r="M8591" s="2"/>
    </row>
    <row r="8592" spans="12:13" x14ac:dyDescent="0.2">
      <c r="L8592" s="2"/>
      <c r="M8592" s="2"/>
    </row>
    <row r="8593" spans="12:13" x14ac:dyDescent="0.2">
      <c r="L8593" s="2"/>
      <c r="M8593" s="2"/>
    </row>
    <row r="8594" spans="12:13" x14ac:dyDescent="0.2">
      <c r="L8594" s="2"/>
      <c r="M8594" s="2"/>
    </row>
    <row r="8595" spans="12:13" x14ac:dyDescent="0.2">
      <c r="L8595" s="2"/>
      <c r="M8595" s="2"/>
    </row>
    <row r="8596" spans="12:13" x14ac:dyDescent="0.2">
      <c r="L8596" s="2"/>
      <c r="M8596" s="2"/>
    </row>
    <row r="8597" spans="12:13" x14ac:dyDescent="0.2">
      <c r="L8597" s="2"/>
      <c r="M8597" s="2"/>
    </row>
    <row r="8598" spans="12:13" x14ac:dyDescent="0.2">
      <c r="L8598" s="2"/>
      <c r="M8598" s="2"/>
    </row>
    <row r="8599" spans="12:13" x14ac:dyDescent="0.2">
      <c r="L8599" s="2"/>
      <c r="M8599" s="2"/>
    </row>
    <row r="8600" spans="12:13" x14ac:dyDescent="0.2">
      <c r="L8600" s="2"/>
      <c r="M8600" s="2"/>
    </row>
    <row r="8601" spans="12:13" x14ac:dyDescent="0.2">
      <c r="L8601" s="2"/>
      <c r="M8601" s="2"/>
    </row>
    <row r="8602" spans="12:13" x14ac:dyDescent="0.2">
      <c r="L8602" s="2"/>
      <c r="M8602" s="2"/>
    </row>
    <row r="8603" spans="12:13" x14ac:dyDescent="0.2">
      <c r="L8603" s="2"/>
      <c r="M8603" s="2"/>
    </row>
    <row r="8604" spans="12:13" x14ac:dyDescent="0.2">
      <c r="L8604" s="2"/>
      <c r="M8604" s="2"/>
    </row>
    <row r="8605" spans="12:13" x14ac:dyDescent="0.2">
      <c r="L8605" s="2"/>
      <c r="M8605" s="2"/>
    </row>
    <row r="8606" spans="12:13" x14ac:dyDescent="0.2">
      <c r="L8606" s="2"/>
      <c r="M8606" s="2"/>
    </row>
    <row r="8607" spans="12:13" x14ac:dyDescent="0.2">
      <c r="L8607" s="2"/>
      <c r="M8607" s="2"/>
    </row>
    <row r="8608" spans="12:13" x14ac:dyDescent="0.2">
      <c r="L8608" s="2"/>
      <c r="M8608" s="2"/>
    </row>
    <row r="8609" spans="12:13" x14ac:dyDescent="0.2">
      <c r="L8609" s="2"/>
      <c r="M8609" s="2"/>
    </row>
    <row r="8610" spans="12:13" x14ac:dyDescent="0.2">
      <c r="L8610" s="2"/>
      <c r="M8610" s="2"/>
    </row>
    <row r="8611" spans="12:13" x14ac:dyDescent="0.2">
      <c r="L8611" s="2"/>
      <c r="M8611" s="2"/>
    </row>
    <row r="8612" spans="12:13" x14ac:dyDescent="0.2">
      <c r="L8612" s="2"/>
      <c r="M8612" s="2"/>
    </row>
    <row r="8613" spans="12:13" x14ac:dyDescent="0.2">
      <c r="L8613" s="2"/>
      <c r="M8613" s="2"/>
    </row>
    <row r="8614" spans="12:13" x14ac:dyDescent="0.2">
      <c r="L8614" s="2"/>
      <c r="M8614" s="2"/>
    </row>
    <row r="8615" spans="12:13" x14ac:dyDescent="0.2">
      <c r="L8615" s="2"/>
      <c r="M8615" s="2"/>
    </row>
    <row r="8616" spans="12:13" x14ac:dyDescent="0.2">
      <c r="L8616" s="2"/>
      <c r="M8616" s="2"/>
    </row>
    <row r="8617" spans="12:13" x14ac:dyDescent="0.2">
      <c r="L8617" s="2"/>
      <c r="M8617" s="2"/>
    </row>
    <row r="8618" spans="12:13" x14ac:dyDescent="0.2">
      <c r="L8618" s="2"/>
      <c r="M8618" s="2"/>
    </row>
    <row r="8619" spans="12:13" x14ac:dyDescent="0.2">
      <c r="L8619" s="2"/>
      <c r="M8619" s="2"/>
    </row>
    <row r="8620" spans="12:13" x14ac:dyDescent="0.2">
      <c r="L8620" s="2"/>
      <c r="M8620" s="2"/>
    </row>
    <row r="8621" spans="12:13" x14ac:dyDescent="0.2">
      <c r="L8621" s="2"/>
      <c r="M8621" s="2"/>
    </row>
    <row r="8622" spans="12:13" x14ac:dyDescent="0.2">
      <c r="L8622" s="2"/>
      <c r="M8622" s="2"/>
    </row>
    <row r="8623" spans="12:13" x14ac:dyDescent="0.2">
      <c r="L8623" s="2"/>
      <c r="M8623" s="2"/>
    </row>
    <row r="8624" spans="12:13" x14ac:dyDescent="0.2">
      <c r="L8624" s="2"/>
      <c r="M8624" s="2"/>
    </row>
    <row r="8625" spans="12:13" x14ac:dyDescent="0.2">
      <c r="L8625" s="2"/>
      <c r="M8625" s="2"/>
    </row>
    <row r="8626" spans="12:13" x14ac:dyDescent="0.2">
      <c r="L8626" s="2"/>
      <c r="M8626" s="2"/>
    </row>
    <row r="8627" spans="12:13" x14ac:dyDescent="0.2">
      <c r="L8627" s="2"/>
      <c r="M8627" s="2"/>
    </row>
    <row r="8628" spans="12:13" x14ac:dyDescent="0.2">
      <c r="L8628" s="2"/>
      <c r="M8628" s="2"/>
    </row>
    <row r="8629" spans="12:13" x14ac:dyDescent="0.2">
      <c r="L8629" s="2"/>
      <c r="M8629" s="2"/>
    </row>
    <row r="8630" spans="12:13" x14ac:dyDescent="0.2">
      <c r="L8630" s="2"/>
      <c r="M8630" s="2"/>
    </row>
    <row r="8631" spans="12:13" x14ac:dyDescent="0.2">
      <c r="L8631" s="2"/>
      <c r="M8631" s="2"/>
    </row>
    <row r="8632" spans="12:13" x14ac:dyDescent="0.2">
      <c r="L8632" s="2"/>
      <c r="M8632" s="2"/>
    </row>
    <row r="8633" spans="12:13" x14ac:dyDescent="0.2">
      <c r="L8633" s="2"/>
      <c r="M8633" s="2"/>
    </row>
    <row r="8634" spans="12:13" x14ac:dyDescent="0.2">
      <c r="L8634" s="2"/>
      <c r="M8634" s="2"/>
    </row>
    <row r="8635" spans="12:13" x14ac:dyDescent="0.2">
      <c r="L8635" s="2"/>
      <c r="M8635" s="2"/>
    </row>
    <row r="8636" spans="12:13" x14ac:dyDescent="0.2">
      <c r="L8636" s="2"/>
      <c r="M8636" s="2"/>
    </row>
    <row r="8637" spans="12:13" x14ac:dyDescent="0.2">
      <c r="L8637" s="2"/>
      <c r="M8637" s="2"/>
    </row>
    <row r="8638" spans="12:13" x14ac:dyDescent="0.2">
      <c r="L8638" s="2"/>
      <c r="M8638" s="2"/>
    </row>
    <row r="8639" spans="12:13" x14ac:dyDescent="0.2">
      <c r="L8639" s="2"/>
      <c r="M8639" s="2"/>
    </row>
    <row r="8640" spans="12:13" x14ac:dyDescent="0.2">
      <c r="L8640" s="2"/>
      <c r="M8640" s="2"/>
    </row>
    <row r="8641" spans="12:13" x14ac:dyDescent="0.2">
      <c r="L8641" s="2"/>
      <c r="M8641" s="2"/>
    </row>
    <row r="8642" spans="12:13" x14ac:dyDescent="0.2">
      <c r="L8642" s="2"/>
      <c r="M8642" s="2"/>
    </row>
    <row r="8643" spans="12:13" x14ac:dyDescent="0.2">
      <c r="L8643" s="2"/>
      <c r="M8643" s="2"/>
    </row>
    <row r="8644" spans="12:13" x14ac:dyDescent="0.2">
      <c r="L8644" s="2"/>
      <c r="M8644" s="2"/>
    </row>
    <row r="8645" spans="12:13" x14ac:dyDescent="0.2">
      <c r="L8645" s="2"/>
      <c r="M8645" s="2"/>
    </row>
    <row r="8646" spans="12:13" x14ac:dyDescent="0.2">
      <c r="L8646" s="2"/>
      <c r="M8646" s="2"/>
    </row>
    <row r="8647" spans="12:13" x14ac:dyDescent="0.2">
      <c r="L8647" s="2"/>
      <c r="M8647" s="2"/>
    </row>
    <row r="8648" spans="12:13" x14ac:dyDescent="0.2">
      <c r="L8648" s="2"/>
      <c r="M8648" s="2"/>
    </row>
    <row r="8649" spans="12:13" x14ac:dyDescent="0.2">
      <c r="L8649" s="2"/>
      <c r="M8649" s="2"/>
    </row>
    <row r="8650" spans="12:13" x14ac:dyDescent="0.2">
      <c r="L8650" s="2"/>
      <c r="M8650" s="2"/>
    </row>
    <row r="8651" spans="12:13" x14ac:dyDescent="0.2">
      <c r="L8651" s="2"/>
      <c r="M8651" s="2"/>
    </row>
    <row r="8652" spans="12:13" x14ac:dyDescent="0.2">
      <c r="L8652" s="2"/>
      <c r="M8652" s="2"/>
    </row>
    <row r="8653" spans="12:13" x14ac:dyDescent="0.2">
      <c r="L8653" s="2"/>
      <c r="M8653" s="2"/>
    </row>
    <row r="8654" spans="12:13" x14ac:dyDescent="0.2">
      <c r="L8654" s="2"/>
      <c r="M8654" s="2"/>
    </row>
    <row r="8655" spans="12:13" x14ac:dyDescent="0.2">
      <c r="L8655" s="2"/>
      <c r="M8655" s="2"/>
    </row>
    <row r="8656" spans="12:13" x14ac:dyDescent="0.2">
      <c r="L8656" s="2"/>
      <c r="M8656" s="2"/>
    </row>
    <row r="8657" spans="12:13" x14ac:dyDescent="0.2">
      <c r="L8657" s="2"/>
      <c r="M8657" s="2"/>
    </row>
    <row r="8658" spans="12:13" x14ac:dyDescent="0.2">
      <c r="L8658" s="2"/>
      <c r="M8658" s="2"/>
    </row>
    <row r="8659" spans="12:13" x14ac:dyDescent="0.2">
      <c r="L8659" s="2"/>
      <c r="M8659" s="2"/>
    </row>
    <row r="8660" spans="12:13" x14ac:dyDescent="0.2">
      <c r="L8660" s="2"/>
      <c r="M8660" s="2"/>
    </row>
    <row r="8661" spans="12:13" x14ac:dyDescent="0.2">
      <c r="L8661" s="2"/>
      <c r="M8661" s="2"/>
    </row>
    <row r="8662" spans="12:13" x14ac:dyDescent="0.2">
      <c r="L8662" s="2"/>
      <c r="M8662" s="2"/>
    </row>
    <row r="8663" spans="12:13" x14ac:dyDescent="0.2">
      <c r="L8663" s="2"/>
      <c r="M8663" s="2"/>
    </row>
    <row r="8664" spans="12:13" x14ac:dyDescent="0.2">
      <c r="L8664" s="2"/>
      <c r="M8664" s="2"/>
    </row>
    <row r="8665" spans="12:13" x14ac:dyDescent="0.2">
      <c r="L8665" s="2"/>
      <c r="M8665" s="2"/>
    </row>
    <row r="8666" spans="12:13" x14ac:dyDescent="0.2">
      <c r="L8666" s="2"/>
      <c r="M8666" s="2"/>
    </row>
    <row r="8667" spans="12:13" x14ac:dyDescent="0.2">
      <c r="L8667" s="2"/>
      <c r="M8667" s="2"/>
    </row>
    <row r="8668" spans="12:13" x14ac:dyDescent="0.2">
      <c r="L8668" s="2"/>
      <c r="M8668" s="2"/>
    </row>
    <row r="8669" spans="12:13" x14ac:dyDescent="0.2">
      <c r="L8669" s="2"/>
      <c r="M8669" s="2"/>
    </row>
    <row r="8670" spans="12:13" x14ac:dyDescent="0.2">
      <c r="L8670" s="2"/>
      <c r="M8670" s="2"/>
    </row>
    <row r="8671" spans="12:13" x14ac:dyDescent="0.2">
      <c r="L8671" s="2"/>
      <c r="M8671" s="2"/>
    </row>
    <row r="8672" spans="12:13" x14ac:dyDescent="0.2">
      <c r="L8672" s="2"/>
      <c r="M8672" s="2"/>
    </row>
    <row r="8673" spans="12:13" x14ac:dyDescent="0.2">
      <c r="L8673" s="2"/>
      <c r="M8673" s="2"/>
    </row>
    <row r="8674" spans="12:13" x14ac:dyDescent="0.2">
      <c r="L8674" s="2"/>
      <c r="M8674" s="2"/>
    </row>
    <row r="8675" spans="12:13" x14ac:dyDescent="0.2">
      <c r="L8675" s="2"/>
      <c r="M8675" s="2"/>
    </row>
    <row r="8676" spans="12:13" x14ac:dyDescent="0.2">
      <c r="L8676" s="2"/>
      <c r="M8676" s="2"/>
    </row>
    <row r="8677" spans="12:13" x14ac:dyDescent="0.2">
      <c r="L8677" s="2"/>
      <c r="M8677" s="2"/>
    </row>
    <row r="8678" spans="12:13" x14ac:dyDescent="0.2">
      <c r="L8678" s="2"/>
      <c r="M8678" s="2"/>
    </row>
    <row r="8679" spans="12:13" x14ac:dyDescent="0.2">
      <c r="L8679" s="2"/>
      <c r="M8679" s="2"/>
    </row>
    <row r="8680" spans="12:13" x14ac:dyDescent="0.2">
      <c r="L8680" s="2"/>
      <c r="M8680" s="2"/>
    </row>
    <row r="8681" spans="12:13" x14ac:dyDescent="0.2">
      <c r="L8681" s="2"/>
      <c r="M8681" s="2"/>
    </row>
    <row r="8682" spans="12:13" x14ac:dyDescent="0.2">
      <c r="L8682" s="2"/>
      <c r="M8682" s="2"/>
    </row>
    <row r="8683" spans="12:13" x14ac:dyDescent="0.2">
      <c r="L8683" s="2"/>
      <c r="M8683" s="2"/>
    </row>
    <row r="8684" spans="12:13" x14ac:dyDescent="0.2">
      <c r="L8684" s="2"/>
      <c r="M8684" s="2"/>
    </row>
    <row r="8685" spans="12:13" x14ac:dyDescent="0.2">
      <c r="L8685" s="2"/>
      <c r="M8685" s="2"/>
    </row>
    <row r="8686" spans="12:13" x14ac:dyDescent="0.2">
      <c r="L8686" s="2"/>
      <c r="M8686" s="2"/>
    </row>
    <row r="8687" spans="12:13" x14ac:dyDescent="0.2">
      <c r="L8687" s="2"/>
      <c r="M8687" s="2"/>
    </row>
    <row r="8688" spans="12:13" x14ac:dyDescent="0.2">
      <c r="L8688" s="2"/>
      <c r="M8688" s="2"/>
    </row>
    <row r="8689" spans="12:13" x14ac:dyDescent="0.2">
      <c r="L8689" s="2"/>
      <c r="M8689" s="2"/>
    </row>
    <row r="8690" spans="12:13" x14ac:dyDescent="0.2">
      <c r="L8690" s="2"/>
      <c r="M8690" s="2"/>
    </row>
    <row r="8691" spans="12:13" x14ac:dyDescent="0.2">
      <c r="L8691" s="2"/>
      <c r="M8691" s="2"/>
    </row>
    <row r="8692" spans="12:13" x14ac:dyDescent="0.2">
      <c r="L8692" s="2"/>
      <c r="M8692" s="2"/>
    </row>
    <row r="8693" spans="12:13" x14ac:dyDescent="0.2">
      <c r="L8693" s="2"/>
      <c r="M8693" s="2"/>
    </row>
    <row r="8694" spans="12:13" x14ac:dyDescent="0.2">
      <c r="L8694" s="2"/>
      <c r="M8694" s="2"/>
    </row>
    <row r="8695" spans="12:13" x14ac:dyDescent="0.2">
      <c r="L8695" s="2"/>
      <c r="M8695" s="2"/>
    </row>
    <row r="8696" spans="12:13" x14ac:dyDescent="0.2">
      <c r="L8696" s="2"/>
      <c r="M8696" s="2"/>
    </row>
    <row r="8697" spans="12:13" x14ac:dyDescent="0.2">
      <c r="L8697" s="2"/>
      <c r="M8697" s="2"/>
    </row>
    <row r="8698" spans="12:13" x14ac:dyDescent="0.2">
      <c r="L8698" s="2"/>
      <c r="M8698" s="2"/>
    </row>
    <row r="8699" spans="12:13" x14ac:dyDescent="0.2">
      <c r="L8699" s="2"/>
      <c r="M8699" s="2"/>
    </row>
    <row r="8700" spans="12:13" x14ac:dyDescent="0.2">
      <c r="L8700" s="2"/>
      <c r="M8700" s="2"/>
    </row>
    <row r="8701" spans="12:13" x14ac:dyDescent="0.2">
      <c r="L8701" s="2"/>
      <c r="M8701" s="2"/>
    </row>
    <row r="8702" spans="12:13" x14ac:dyDescent="0.2">
      <c r="L8702" s="2"/>
      <c r="M8702" s="2"/>
    </row>
    <row r="8703" spans="12:13" x14ac:dyDescent="0.2">
      <c r="L8703" s="2"/>
      <c r="M8703" s="2"/>
    </row>
    <row r="8704" spans="12:13" x14ac:dyDescent="0.2">
      <c r="L8704" s="2"/>
      <c r="M8704" s="2"/>
    </row>
    <row r="8705" spans="12:13" x14ac:dyDescent="0.2">
      <c r="L8705" s="2"/>
      <c r="M8705" s="2"/>
    </row>
    <row r="8706" spans="12:13" x14ac:dyDescent="0.2">
      <c r="L8706" s="2"/>
      <c r="M8706" s="2"/>
    </row>
    <row r="8707" spans="12:13" x14ac:dyDescent="0.2">
      <c r="L8707" s="2"/>
      <c r="M8707" s="2"/>
    </row>
    <row r="8708" spans="12:13" x14ac:dyDescent="0.2">
      <c r="L8708" s="2"/>
      <c r="M8708" s="2"/>
    </row>
    <row r="8709" spans="12:13" x14ac:dyDescent="0.2">
      <c r="L8709" s="2"/>
      <c r="M8709" s="2"/>
    </row>
    <row r="8710" spans="12:13" x14ac:dyDescent="0.2">
      <c r="L8710" s="2"/>
      <c r="M8710" s="2"/>
    </row>
    <row r="8711" spans="12:13" x14ac:dyDescent="0.2">
      <c r="L8711" s="2"/>
      <c r="M8711" s="2"/>
    </row>
    <row r="8712" spans="12:13" x14ac:dyDescent="0.2">
      <c r="L8712" s="2"/>
      <c r="M8712" s="2"/>
    </row>
    <row r="8713" spans="12:13" x14ac:dyDescent="0.2">
      <c r="L8713" s="2"/>
      <c r="M8713" s="2"/>
    </row>
    <row r="8714" spans="12:13" x14ac:dyDescent="0.2">
      <c r="L8714" s="2"/>
      <c r="M8714" s="2"/>
    </row>
    <row r="8715" spans="12:13" x14ac:dyDescent="0.2">
      <c r="L8715" s="2"/>
      <c r="M8715" s="2"/>
    </row>
    <row r="8716" spans="12:13" x14ac:dyDescent="0.2">
      <c r="L8716" s="2"/>
      <c r="M8716" s="2"/>
    </row>
    <row r="8717" spans="12:13" x14ac:dyDescent="0.2">
      <c r="L8717" s="2"/>
      <c r="M8717" s="2"/>
    </row>
    <row r="8718" spans="12:13" x14ac:dyDescent="0.2">
      <c r="L8718" s="2"/>
      <c r="M8718" s="2"/>
    </row>
    <row r="8719" spans="12:13" x14ac:dyDescent="0.2">
      <c r="L8719" s="2"/>
      <c r="M8719" s="2"/>
    </row>
    <row r="8720" spans="12:13" x14ac:dyDescent="0.2">
      <c r="L8720" s="2"/>
      <c r="M8720" s="2"/>
    </row>
    <row r="8721" spans="12:13" x14ac:dyDescent="0.2">
      <c r="L8721" s="2"/>
      <c r="M8721" s="2"/>
    </row>
    <row r="8722" spans="12:13" x14ac:dyDescent="0.2">
      <c r="L8722" s="2"/>
      <c r="M8722" s="2"/>
    </row>
    <row r="8723" spans="12:13" x14ac:dyDescent="0.2">
      <c r="L8723" s="2"/>
      <c r="M8723" s="2"/>
    </row>
    <row r="8724" spans="12:13" x14ac:dyDescent="0.2">
      <c r="L8724" s="2"/>
      <c r="M8724" s="2"/>
    </row>
    <row r="8725" spans="12:13" x14ac:dyDescent="0.2">
      <c r="L8725" s="2"/>
      <c r="M8725" s="2"/>
    </row>
    <row r="8726" spans="12:13" x14ac:dyDescent="0.2">
      <c r="L8726" s="2"/>
      <c r="M8726" s="2"/>
    </row>
    <row r="8727" spans="12:13" x14ac:dyDescent="0.2">
      <c r="L8727" s="2"/>
      <c r="M8727" s="2"/>
    </row>
    <row r="8728" spans="12:13" x14ac:dyDescent="0.2">
      <c r="L8728" s="2"/>
      <c r="M8728" s="2"/>
    </row>
    <row r="8729" spans="12:13" x14ac:dyDescent="0.2">
      <c r="L8729" s="2"/>
      <c r="M8729" s="2"/>
    </row>
    <row r="8730" spans="12:13" x14ac:dyDescent="0.2">
      <c r="L8730" s="2"/>
      <c r="M8730" s="2"/>
    </row>
    <row r="8731" spans="12:13" x14ac:dyDescent="0.2">
      <c r="L8731" s="2"/>
      <c r="M8731" s="2"/>
    </row>
    <row r="8732" spans="12:13" x14ac:dyDescent="0.2">
      <c r="L8732" s="2"/>
      <c r="M8732" s="2"/>
    </row>
    <row r="8733" spans="12:13" x14ac:dyDescent="0.2">
      <c r="L8733" s="2"/>
      <c r="M8733" s="2"/>
    </row>
    <row r="8734" spans="12:13" x14ac:dyDescent="0.2">
      <c r="L8734" s="2"/>
      <c r="M8734" s="2"/>
    </row>
    <row r="8735" spans="12:13" x14ac:dyDescent="0.2">
      <c r="L8735" s="2"/>
      <c r="M8735" s="2"/>
    </row>
    <row r="8736" spans="12:13" x14ac:dyDescent="0.2">
      <c r="L8736" s="2"/>
      <c r="M8736" s="2"/>
    </row>
    <row r="8737" spans="12:13" x14ac:dyDescent="0.2">
      <c r="L8737" s="2"/>
      <c r="M8737" s="2"/>
    </row>
    <row r="8738" spans="12:13" x14ac:dyDescent="0.2">
      <c r="L8738" s="2"/>
      <c r="M8738" s="2"/>
    </row>
    <row r="8739" spans="12:13" x14ac:dyDescent="0.2">
      <c r="L8739" s="2"/>
      <c r="M8739" s="2"/>
    </row>
    <row r="8740" spans="12:13" x14ac:dyDescent="0.2">
      <c r="L8740" s="2"/>
      <c r="M8740" s="2"/>
    </row>
    <row r="8741" spans="12:13" x14ac:dyDescent="0.2">
      <c r="L8741" s="2"/>
      <c r="M8741" s="2"/>
    </row>
    <row r="8742" spans="12:13" x14ac:dyDescent="0.2">
      <c r="L8742" s="2"/>
      <c r="M8742" s="2"/>
    </row>
    <row r="8743" spans="12:13" x14ac:dyDescent="0.2">
      <c r="L8743" s="2"/>
      <c r="M8743" s="2"/>
    </row>
    <row r="8744" spans="12:13" x14ac:dyDescent="0.2">
      <c r="L8744" s="2"/>
      <c r="M8744" s="2"/>
    </row>
    <row r="8745" spans="12:13" x14ac:dyDescent="0.2">
      <c r="L8745" s="2"/>
      <c r="M8745" s="2"/>
    </row>
    <row r="8746" spans="12:13" x14ac:dyDescent="0.2">
      <c r="L8746" s="2"/>
      <c r="M8746" s="2"/>
    </row>
    <row r="8747" spans="12:13" x14ac:dyDescent="0.2">
      <c r="L8747" s="2"/>
      <c r="M8747" s="2"/>
    </row>
    <row r="8748" spans="12:13" x14ac:dyDescent="0.2">
      <c r="L8748" s="2"/>
      <c r="M8748" s="2"/>
    </row>
    <row r="8749" spans="12:13" x14ac:dyDescent="0.2">
      <c r="L8749" s="2"/>
      <c r="M8749" s="2"/>
    </row>
    <row r="8750" spans="12:13" x14ac:dyDescent="0.2">
      <c r="L8750" s="2"/>
      <c r="M8750" s="2"/>
    </row>
    <row r="8751" spans="12:13" x14ac:dyDescent="0.2">
      <c r="L8751" s="2"/>
      <c r="M8751" s="2"/>
    </row>
    <row r="8752" spans="12:13" x14ac:dyDescent="0.2">
      <c r="L8752" s="2"/>
      <c r="M8752" s="2"/>
    </row>
    <row r="8753" spans="12:13" x14ac:dyDescent="0.2">
      <c r="L8753" s="2"/>
      <c r="M8753" s="2"/>
    </row>
    <row r="8754" spans="12:13" x14ac:dyDescent="0.2">
      <c r="L8754" s="2"/>
      <c r="M8754" s="2"/>
    </row>
    <row r="8755" spans="12:13" x14ac:dyDescent="0.2">
      <c r="L8755" s="2"/>
      <c r="M8755" s="2"/>
    </row>
    <row r="8756" spans="12:13" x14ac:dyDescent="0.2">
      <c r="L8756" s="2"/>
      <c r="M8756" s="2"/>
    </row>
    <row r="8757" spans="12:13" x14ac:dyDescent="0.2">
      <c r="L8757" s="2"/>
      <c r="M8757" s="2"/>
    </row>
    <row r="8758" spans="12:13" x14ac:dyDescent="0.2">
      <c r="L8758" s="2"/>
      <c r="M8758" s="2"/>
    </row>
    <row r="8759" spans="12:13" x14ac:dyDescent="0.2">
      <c r="L8759" s="2"/>
      <c r="M8759" s="2"/>
    </row>
    <row r="8760" spans="12:13" x14ac:dyDescent="0.2">
      <c r="L8760" s="2"/>
      <c r="M8760" s="2"/>
    </row>
    <row r="8761" spans="12:13" x14ac:dyDescent="0.2">
      <c r="L8761" s="2"/>
      <c r="M8761" s="2"/>
    </row>
    <row r="8762" spans="12:13" x14ac:dyDescent="0.2">
      <c r="L8762" s="2"/>
      <c r="M8762" s="2"/>
    </row>
    <row r="8763" spans="12:13" x14ac:dyDescent="0.2">
      <c r="L8763" s="2"/>
      <c r="M8763" s="2"/>
    </row>
    <row r="8764" spans="12:13" x14ac:dyDescent="0.2">
      <c r="L8764" s="2"/>
      <c r="M8764" s="2"/>
    </row>
    <row r="8765" spans="12:13" x14ac:dyDescent="0.2">
      <c r="L8765" s="2"/>
      <c r="M8765" s="2"/>
    </row>
    <row r="8766" spans="12:13" x14ac:dyDescent="0.2">
      <c r="L8766" s="2"/>
      <c r="M8766" s="2"/>
    </row>
    <row r="8767" spans="12:13" x14ac:dyDescent="0.2">
      <c r="L8767" s="2"/>
      <c r="M8767" s="2"/>
    </row>
    <row r="8768" spans="12:13" x14ac:dyDescent="0.2">
      <c r="L8768" s="2"/>
      <c r="M8768" s="2"/>
    </row>
    <row r="8769" spans="12:13" x14ac:dyDescent="0.2">
      <c r="L8769" s="2"/>
      <c r="M8769" s="2"/>
    </row>
    <row r="8770" spans="12:13" x14ac:dyDescent="0.2">
      <c r="L8770" s="2"/>
      <c r="M8770" s="2"/>
    </row>
    <row r="8771" spans="12:13" x14ac:dyDescent="0.2">
      <c r="L8771" s="2"/>
      <c r="M8771" s="2"/>
    </row>
    <row r="8772" spans="12:13" x14ac:dyDescent="0.2">
      <c r="L8772" s="2"/>
      <c r="M8772" s="2"/>
    </row>
    <row r="8773" spans="12:13" x14ac:dyDescent="0.2">
      <c r="L8773" s="2"/>
      <c r="M8773" s="2"/>
    </row>
    <row r="8774" spans="12:13" x14ac:dyDescent="0.2">
      <c r="L8774" s="2"/>
      <c r="M8774" s="2"/>
    </row>
    <row r="8775" spans="12:13" x14ac:dyDescent="0.2">
      <c r="L8775" s="2"/>
      <c r="M8775" s="2"/>
    </row>
    <row r="8776" spans="12:13" x14ac:dyDescent="0.2">
      <c r="L8776" s="2"/>
      <c r="M8776" s="2"/>
    </row>
    <row r="8777" spans="12:13" x14ac:dyDescent="0.2">
      <c r="L8777" s="2"/>
      <c r="M8777" s="2"/>
    </row>
    <row r="8778" spans="12:13" x14ac:dyDescent="0.2">
      <c r="L8778" s="2"/>
      <c r="M8778" s="2"/>
    </row>
    <row r="8779" spans="12:13" x14ac:dyDescent="0.2">
      <c r="L8779" s="2"/>
      <c r="M8779" s="2"/>
    </row>
    <row r="8780" spans="12:13" x14ac:dyDescent="0.2">
      <c r="L8780" s="2"/>
      <c r="M8780" s="2"/>
    </row>
    <row r="8781" spans="12:13" x14ac:dyDescent="0.2">
      <c r="L8781" s="2"/>
      <c r="M8781" s="2"/>
    </row>
    <row r="8782" spans="12:13" x14ac:dyDescent="0.2">
      <c r="L8782" s="2"/>
      <c r="M8782" s="2"/>
    </row>
    <row r="8783" spans="12:13" x14ac:dyDescent="0.2">
      <c r="L8783" s="2"/>
      <c r="M8783" s="2"/>
    </row>
    <row r="8784" spans="12:13" x14ac:dyDescent="0.2">
      <c r="L8784" s="2"/>
      <c r="M8784" s="2"/>
    </row>
    <row r="8785" spans="12:13" x14ac:dyDescent="0.2">
      <c r="L8785" s="2"/>
      <c r="M8785" s="2"/>
    </row>
    <row r="8786" spans="12:13" x14ac:dyDescent="0.2">
      <c r="L8786" s="2"/>
      <c r="M8786" s="2"/>
    </row>
    <row r="8787" spans="12:13" x14ac:dyDescent="0.2">
      <c r="L8787" s="2"/>
      <c r="M8787" s="2"/>
    </row>
    <row r="8788" spans="12:13" x14ac:dyDescent="0.2">
      <c r="L8788" s="2"/>
      <c r="M8788" s="2"/>
    </row>
    <row r="8789" spans="12:13" x14ac:dyDescent="0.2">
      <c r="L8789" s="2"/>
      <c r="M8789" s="2"/>
    </row>
    <row r="8790" spans="12:13" x14ac:dyDescent="0.2">
      <c r="L8790" s="2"/>
      <c r="M8790" s="2"/>
    </row>
    <row r="8791" spans="12:13" x14ac:dyDescent="0.2">
      <c r="L8791" s="2"/>
      <c r="M8791" s="2"/>
    </row>
    <row r="8792" spans="12:13" x14ac:dyDescent="0.2">
      <c r="L8792" s="2"/>
      <c r="M8792" s="2"/>
    </row>
    <row r="8793" spans="12:13" x14ac:dyDescent="0.2">
      <c r="L8793" s="2"/>
      <c r="M8793" s="2"/>
    </row>
    <row r="8794" spans="12:13" x14ac:dyDescent="0.2">
      <c r="L8794" s="2"/>
      <c r="M8794" s="2"/>
    </row>
    <row r="8795" spans="12:13" x14ac:dyDescent="0.2">
      <c r="L8795" s="2"/>
      <c r="M8795" s="2"/>
    </row>
    <row r="8796" spans="12:13" x14ac:dyDescent="0.2">
      <c r="L8796" s="2"/>
      <c r="M8796" s="2"/>
    </row>
    <row r="8797" spans="12:13" x14ac:dyDescent="0.2">
      <c r="L8797" s="2"/>
      <c r="M8797" s="2"/>
    </row>
    <row r="8798" spans="12:13" x14ac:dyDescent="0.2">
      <c r="L8798" s="2"/>
      <c r="M8798" s="2"/>
    </row>
    <row r="8799" spans="12:13" x14ac:dyDescent="0.2">
      <c r="L8799" s="2"/>
      <c r="M8799" s="2"/>
    </row>
    <row r="8800" spans="12:13" x14ac:dyDescent="0.2">
      <c r="L8800" s="2"/>
      <c r="M8800" s="2"/>
    </row>
    <row r="8801" spans="12:13" x14ac:dyDescent="0.2">
      <c r="L8801" s="2"/>
      <c r="M8801" s="2"/>
    </row>
    <row r="8802" spans="12:13" x14ac:dyDescent="0.2">
      <c r="L8802" s="2"/>
      <c r="M8802" s="2"/>
    </row>
    <row r="8803" spans="12:13" x14ac:dyDescent="0.2">
      <c r="L8803" s="2"/>
      <c r="M8803" s="2"/>
    </row>
    <row r="8804" spans="12:13" x14ac:dyDescent="0.2">
      <c r="L8804" s="2"/>
      <c r="M8804" s="2"/>
    </row>
    <row r="8805" spans="12:13" x14ac:dyDescent="0.2">
      <c r="L8805" s="2"/>
      <c r="M8805" s="2"/>
    </row>
    <row r="8806" spans="12:13" x14ac:dyDescent="0.2">
      <c r="L8806" s="2"/>
      <c r="M8806" s="2"/>
    </row>
    <row r="8807" spans="12:13" x14ac:dyDescent="0.2">
      <c r="L8807" s="2"/>
      <c r="M8807" s="2"/>
    </row>
    <row r="8808" spans="12:13" x14ac:dyDescent="0.2">
      <c r="L8808" s="2"/>
      <c r="M8808" s="2"/>
    </row>
    <row r="8809" spans="12:13" x14ac:dyDescent="0.2">
      <c r="L8809" s="2"/>
      <c r="M8809" s="2"/>
    </row>
    <row r="8810" spans="12:13" x14ac:dyDescent="0.2">
      <c r="L8810" s="2"/>
      <c r="M8810" s="2"/>
    </row>
    <row r="8811" spans="12:13" x14ac:dyDescent="0.2">
      <c r="L8811" s="2"/>
      <c r="M8811" s="2"/>
    </row>
    <row r="8812" spans="12:13" x14ac:dyDescent="0.2">
      <c r="L8812" s="2"/>
      <c r="M8812" s="2"/>
    </row>
    <row r="8813" spans="12:13" x14ac:dyDescent="0.2">
      <c r="L8813" s="2"/>
      <c r="M8813" s="2"/>
    </row>
    <row r="8814" spans="12:13" x14ac:dyDescent="0.2">
      <c r="L8814" s="2"/>
      <c r="M8814" s="2"/>
    </row>
    <row r="8815" spans="12:13" x14ac:dyDescent="0.2">
      <c r="L8815" s="2"/>
      <c r="M8815" s="2"/>
    </row>
    <row r="8816" spans="12:13" x14ac:dyDescent="0.2">
      <c r="L8816" s="2"/>
      <c r="M8816" s="2"/>
    </row>
    <row r="8817" spans="12:13" x14ac:dyDescent="0.2">
      <c r="L8817" s="2"/>
      <c r="M8817" s="2"/>
    </row>
    <row r="8818" spans="12:13" x14ac:dyDescent="0.2">
      <c r="L8818" s="2"/>
      <c r="M8818" s="2"/>
    </row>
    <row r="8819" spans="12:13" x14ac:dyDescent="0.2">
      <c r="L8819" s="2"/>
      <c r="M8819" s="2"/>
    </row>
    <row r="8820" spans="12:13" x14ac:dyDescent="0.2">
      <c r="L8820" s="2"/>
      <c r="M8820" s="2"/>
    </row>
    <row r="8821" spans="12:13" x14ac:dyDescent="0.2">
      <c r="L8821" s="2"/>
      <c r="M8821" s="2"/>
    </row>
    <row r="8822" spans="12:13" x14ac:dyDescent="0.2">
      <c r="L8822" s="2"/>
      <c r="M8822" s="2"/>
    </row>
    <row r="8823" spans="12:13" x14ac:dyDescent="0.2">
      <c r="L8823" s="2"/>
      <c r="M8823" s="2"/>
    </row>
    <row r="8824" spans="12:13" x14ac:dyDescent="0.2">
      <c r="L8824" s="2"/>
      <c r="M8824" s="2"/>
    </row>
    <row r="8825" spans="12:13" x14ac:dyDescent="0.2">
      <c r="L8825" s="2"/>
      <c r="M8825" s="2"/>
    </row>
    <row r="8826" spans="12:13" x14ac:dyDescent="0.2">
      <c r="L8826" s="2"/>
      <c r="M8826" s="2"/>
    </row>
    <row r="8827" spans="12:13" x14ac:dyDescent="0.2">
      <c r="L8827" s="2"/>
      <c r="M8827" s="2"/>
    </row>
    <row r="8828" spans="12:13" x14ac:dyDescent="0.2">
      <c r="L8828" s="2"/>
      <c r="M8828" s="2"/>
    </row>
    <row r="8829" spans="12:13" x14ac:dyDescent="0.2">
      <c r="L8829" s="2"/>
      <c r="M8829" s="2"/>
    </row>
    <row r="8830" spans="12:13" x14ac:dyDescent="0.2">
      <c r="L8830" s="2"/>
      <c r="M8830" s="2"/>
    </row>
    <row r="8831" spans="12:13" x14ac:dyDescent="0.2">
      <c r="L8831" s="2"/>
      <c r="M8831" s="2"/>
    </row>
    <row r="8832" spans="12:13" x14ac:dyDescent="0.2">
      <c r="L8832" s="2"/>
      <c r="M8832" s="2"/>
    </row>
    <row r="8833" spans="12:13" x14ac:dyDescent="0.2">
      <c r="L8833" s="2"/>
      <c r="M8833" s="2"/>
    </row>
    <row r="8834" spans="12:13" x14ac:dyDescent="0.2">
      <c r="L8834" s="2"/>
      <c r="M8834" s="2"/>
    </row>
    <row r="8835" spans="12:13" x14ac:dyDescent="0.2">
      <c r="L8835" s="2"/>
      <c r="M8835" s="2"/>
    </row>
    <row r="8836" spans="12:13" x14ac:dyDescent="0.2">
      <c r="L8836" s="2"/>
      <c r="M8836" s="2"/>
    </row>
    <row r="8837" spans="12:13" x14ac:dyDescent="0.2">
      <c r="L8837" s="2"/>
      <c r="M8837" s="2"/>
    </row>
    <row r="8838" spans="12:13" x14ac:dyDescent="0.2">
      <c r="L8838" s="2"/>
      <c r="M8838" s="2"/>
    </row>
    <row r="8839" spans="12:13" x14ac:dyDescent="0.2">
      <c r="L8839" s="2"/>
      <c r="M8839" s="2"/>
    </row>
    <row r="8840" spans="12:13" x14ac:dyDescent="0.2">
      <c r="L8840" s="2"/>
      <c r="M8840" s="2"/>
    </row>
    <row r="8841" spans="12:13" x14ac:dyDescent="0.2">
      <c r="L8841" s="2"/>
      <c r="M8841" s="2"/>
    </row>
    <row r="8842" spans="12:13" x14ac:dyDescent="0.2">
      <c r="L8842" s="2"/>
      <c r="M8842" s="2"/>
    </row>
    <row r="8843" spans="12:13" x14ac:dyDescent="0.2">
      <c r="L8843" s="2"/>
      <c r="M8843" s="2"/>
    </row>
    <row r="8844" spans="12:13" x14ac:dyDescent="0.2">
      <c r="L8844" s="2"/>
      <c r="M8844" s="2"/>
    </row>
    <row r="8845" spans="12:13" x14ac:dyDescent="0.2">
      <c r="L8845" s="2"/>
      <c r="M8845" s="2"/>
    </row>
    <row r="8846" spans="12:13" x14ac:dyDescent="0.2">
      <c r="L8846" s="2"/>
      <c r="M8846" s="2"/>
    </row>
    <row r="8847" spans="12:13" x14ac:dyDescent="0.2">
      <c r="L8847" s="2"/>
      <c r="M8847" s="2"/>
    </row>
    <row r="8848" spans="12:13" x14ac:dyDescent="0.2">
      <c r="L8848" s="2"/>
      <c r="M8848" s="2"/>
    </row>
    <row r="8849" spans="12:13" x14ac:dyDescent="0.2">
      <c r="L8849" s="2"/>
      <c r="M8849" s="2"/>
    </row>
    <row r="8850" spans="12:13" x14ac:dyDescent="0.2">
      <c r="L8850" s="2"/>
      <c r="M8850" s="2"/>
    </row>
    <row r="8851" spans="12:13" x14ac:dyDescent="0.2">
      <c r="L8851" s="2"/>
      <c r="M8851" s="2"/>
    </row>
    <row r="8852" spans="12:13" x14ac:dyDescent="0.2">
      <c r="L8852" s="2"/>
      <c r="M8852" s="2"/>
    </row>
    <row r="8853" spans="12:13" x14ac:dyDescent="0.2">
      <c r="L8853" s="2"/>
      <c r="M8853" s="2"/>
    </row>
    <row r="8854" spans="12:13" x14ac:dyDescent="0.2">
      <c r="L8854" s="2"/>
      <c r="M8854" s="2"/>
    </row>
    <row r="8855" spans="12:13" x14ac:dyDescent="0.2">
      <c r="L8855" s="2"/>
      <c r="M8855" s="2"/>
    </row>
    <row r="8856" spans="12:13" x14ac:dyDescent="0.2">
      <c r="L8856" s="2"/>
      <c r="M8856" s="2"/>
    </row>
    <row r="8857" spans="12:13" x14ac:dyDescent="0.2">
      <c r="L8857" s="2"/>
      <c r="M8857" s="2"/>
    </row>
    <row r="8858" spans="12:13" x14ac:dyDescent="0.2">
      <c r="L8858" s="2"/>
      <c r="M8858" s="2"/>
    </row>
    <row r="8859" spans="12:13" x14ac:dyDescent="0.2">
      <c r="L8859" s="2"/>
      <c r="M8859" s="2"/>
    </row>
    <row r="8860" spans="12:13" x14ac:dyDescent="0.2">
      <c r="L8860" s="2"/>
      <c r="M8860" s="2"/>
    </row>
    <row r="8861" spans="12:13" x14ac:dyDescent="0.2">
      <c r="L8861" s="2"/>
      <c r="M8861" s="2"/>
    </row>
    <row r="8862" spans="12:13" x14ac:dyDescent="0.2">
      <c r="L8862" s="2"/>
      <c r="M8862" s="2"/>
    </row>
    <row r="8863" spans="12:13" x14ac:dyDescent="0.2">
      <c r="L8863" s="2"/>
      <c r="M8863" s="2"/>
    </row>
    <row r="8864" spans="12:13" x14ac:dyDescent="0.2">
      <c r="L8864" s="2"/>
      <c r="M8864" s="2"/>
    </row>
    <row r="8865" spans="12:13" x14ac:dyDescent="0.2">
      <c r="L8865" s="2"/>
      <c r="M8865" s="2"/>
    </row>
    <row r="8866" spans="12:13" x14ac:dyDescent="0.2">
      <c r="L8866" s="2"/>
      <c r="M8866" s="2"/>
    </row>
    <row r="8867" spans="12:13" x14ac:dyDescent="0.2">
      <c r="L8867" s="2"/>
      <c r="M8867" s="2"/>
    </row>
    <row r="8868" spans="12:13" x14ac:dyDescent="0.2">
      <c r="L8868" s="2"/>
      <c r="M8868" s="2"/>
    </row>
    <row r="8869" spans="12:13" x14ac:dyDescent="0.2">
      <c r="L8869" s="2"/>
      <c r="M8869" s="2"/>
    </row>
    <row r="8870" spans="12:13" x14ac:dyDescent="0.2">
      <c r="L8870" s="2"/>
      <c r="M8870" s="2"/>
    </row>
    <row r="8871" spans="12:13" x14ac:dyDescent="0.2">
      <c r="L8871" s="2"/>
      <c r="M8871" s="2"/>
    </row>
    <row r="8872" spans="12:13" x14ac:dyDescent="0.2">
      <c r="L8872" s="2"/>
      <c r="M8872" s="2"/>
    </row>
    <row r="8873" spans="12:13" x14ac:dyDescent="0.2">
      <c r="L8873" s="2"/>
      <c r="M8873" s="2"/>
    </row>
    <row r="8874" spans="12:13" x14ac:dyDescent="0.2">
      <c r="L8874" s="2"/>
      <c r="M8874" s="2"/>
    </row>
    <row r="8875" spans="12:13" x14ac:dyDescent="0.2">
      <c r="L8875" s="2"/>
      <c r="M8875" s="2"/>
    </row>
    <row r="8876" spans="12:13" x14ac:dyDescent="0.2">
      <c r="L8876" s="2"/>
      <c r="M8876" s="2"/>
    </row>
    <row r="8877" spans="12:13" x14ac:dyDescent="0.2">
      <c r="L8877" s="2"/>
      <c r="M8877" s="2"/>
    </row>
    <row r="8878" spans="12:13" x14ac:dyDescent="0.2">
      <c r="L8878" s="2"/>
      <c r="M8878" s="2"/>
    </row>
    <row r="8879" spans="12:13" x14ac:dyDescent="0.2">
      <c r="L8879" s="2"/>
      <c r="M8879" s="2"/>
    </row>
    <row r="8880" spans="12:13" x14ac:dyDescent="0.2">
      <c r="L8880" s="2"/>
      <c r="M8880" s="2"/>
    </row>
    <row r="8881" spans="12:13" x14ac:dyDescent="0.2">
      <c r="L8881" s="2"/>
      <c r="M8881" s="2"/>
    </row>
    <row r="8882" spans="12:13" x14ac:dyDescent="0.2">
      <c r="L8882" s="2"/>
      <c r="M8882" s="2"/>
    </row>
    <row r="8883" spans="12:13" x14ac:dyDescent="0.2">
      <c r="L8883" s="2"/>
      <c r="M8883" s="2"/>
    </row>
    <row r="8884" spans="12:13" x14ac:dyDescent="0.2">
      <c r="L8884" s="2"/>
      <c r="M8884" s="2"/>
    </row>
    <row r="8885" spans="12:13" x14ac:dyDescent="0.2">
      <c r="L8885" s="2"/>
      <c r="M8885" s="2"/>
    </row>
    <row r="8886" spans="12:13" x14ac:dyDescent="0.2">
      <c r="L8886" s="2"/>
      <c r="M8886" s="2"/>
    </row>
    <row r="8887" spans="12:13" x14ac:dyDescent="0.2">
      <c r="L8887" s="2"/>
      <c r="M8887" s="2"/>
    </row>
    <row r="8888" spans="12:13" x14ac:dyDescent="0.2">
      <c r="L8888" s="2"/>
      <c r="M8888" s="2"/>
    </row>
    <row r="8889" spans="12:13" x14ac:dyDescent="0.2">
      <c r="L8889" s="2"/>
      <c r="M8889" s="2"/>
    </row>
    <row r="8890" spans="12:13" x14ac:dyDescent="0.2">
      <c r="L8890" s="2"/>
      <c r="M8890" s="2"/>
    </row>
    <row r="8891" spans="12:13" x14ac:dyDescent="0.2">
      <c r="L8891" s="2"/>
      <c r="M8891" s="2"/>
    </row>
    <row r="8892" spans="12:13" x14ac:dyDescent="0.2">
      <c r="L8892" s="2"/>
      <c r="M8892" s="2"/>
    </row>
    <row r="8893" spans="12:13" x14ac:dyDescent="0.2">
      <c r="L8893" s="2"/>
      <c r="M8893" s="2"/>
    </row>
    <row r="8894" spans="12:13" x14ac:dyDescent="0.2">
      <c r="L8894" s="2"/>
      <c r="M8894" s="2"/>
    </row>
    <row r="8895" spans="12:13" x14ac:dyDescent="0.2">
      <c r="L8895" s="2"/>
      <c r="M8895" s="2"/>
    </row>
    <row r="8896" spans="12:13" x14ac:dyDescent="0.2">
      <c r="L8896" s="2"/>
      <c r="M8896" s="2"/>
    </row>
    <row r="8897" spans="12:13" x14ac:dyDescent="0.2">
      <c r="L8897" s="2"/>
      <c r="M8897" s="2"/>
    </row>
    <row r="8898" spans="12:13" x14ac:dyDescent="0.2">
      <c r="L8898" s="2"/>
      <c r="M8898" s="2"/>
    </row>
    <row r="8899" spans="12:13" x14ac:dyDescent="0.2">
      <c r="L8899" s="2"/>
      <c r="M8899" s="2"/>
    </row>
    <row r="8900" spans="12:13" x14ac:dyDescent="0.2">
      <c r="L8900" s="2"/>
      <c r="M8900" s="2"/>
    </row>
    <row r="8901" spans="12:13" x14ac:dyDescent="0.2">
      <c r="L8901" s="2"/>
      <c r="M8901" s="2"/>
    </row>
    <row r="8902" spans="12:13" x14ac:dyDescent="0.2">
      <c r="L8902" s="2"/>
      <c r="M8902" s="2"/>
    </row>
    <row r="8903" spans="12:13" x14ac:dyDescent="0.2">
      <c r="L8903" s="2"/>
      <c r="M8903" s="2"/>
    </row>
    <row r="8904" spans="12:13" x14ac:dyDescent="0.2">
      <c r="L8904" s="2"/>
      <c r="M8904" s="2"/>
    </row>
    <row r="8905" spans="12:13" x14ac:dyDescent="0.2">
      <c r="L8905" s="2"/>
      <c r="M8905" s="2"/>
    </row>
    <row r="8906" spans="12:13" x14ac:dyDescent="0.2">
      <c r="L8906" s="2"/>
      <c r="M8906" s="2"/>
    </row>
    <row r="8907" spans="12:13" x14ac:dyDescent="0.2">
      <c r="L8907" s="2"/>
      <c r="M8907" s="2"/>
    </row>
    <row r="8908" spans="12:13" x14ac:dyDescent="0.2">
      <c r="L8908" s="2"/>
      <c r="M8908" s="2"/>
    </row>
    <row r="8909" spans="12:13" x14ac:dyDescent="0.2">
      <c r="L8909" s="2"/>
      <c r="M8909" s="2"/>
    </row>
    <row r="8910" spans="12:13" x14ac:dyDescent="0.2">
      <c r="L8910" s="2"/>
      <c r="M8910" s="2"/>
    </row>
    <row r="8911" spans="12:13" x14ac:dyDescent="0.2">
      <c r="L8911" s="2"/>
      <c r="M8911" s="2"/>
    </row>
    <row r="8912" spans="12:13" x14ac:dyDescent="0.2">
      <c r="L8912" s="2"/>
      <c r="M8912" s="2"/>
    </row>
    <row r="8913" spans="12:13" x14ac:dyDescent="0.2">
      <c r="L8913" s="2"/>
      <c r="M8913" s="2"/>
    </row>
    <row r="8914" spans="12:13" x14ac:dyDescent="0.2">
      <c r="L8914" s="2"/>
      <c r="M8914" s="2"/>
    </row>
    <row r="8915" spans="12:13" x14ac:dyDescent="0.2">
      <c r="L8915" s="2"/>
      <c r="M8915" s="2"/>
    </row>
    <row r="8916" spans="12:13" x14ac:dyDescent="0.2">
      <c r="L8916" s="2"/>
      <c r="M8916" s="2"/>
    </row>
    <row r="8917" spans="12:13" x14ac:dyDescent="0.2">
      <c r="L8917" s="2"/>
      <c r="M8917" s="2"/>
    </row>
    <row r="8918" spans="12:13" x14ac:dyDescent="0.2">
      <c r="L8918" s="2"/>
      <c r="M8918" s="2"/>
    </row>
    <row r="8919" spans="12:13" x14ac:dyDescent="0.2">
      <c r="L8919" s="2"/>
      <c r="M8919" s="2"/>
    </row>
    <row r="8920" spans="12:13" x14ac:dyDescent="0.2">
      <c r="L8920" s="2"/>
      <c r="M8920" s="2"/>
    </row>
    <row r="8921" spans="12:13" x14ac:dyDescent="0.2">
      <c r="L8921" s="2"/>
      <c r="M8921" s="2"/>
    </row>
    <row r="8922" spans="12:13" x14ac:dyDescent="0.2">
      <c r="L8922" s="2"/>
      <c r="M8922" s="2"/>
    </row>
    <row r="8923" spans="12:13" x14ac:dyDescent="0.2">
      <c r="L8923" s="2"/>
      <c r="M8923" s="2"/>
    </row>
    <row r="8924" spans="12:13" x14ac:dyDescent="0.2">
      <c r="L8924" s="2"/>
      <c r="M8924" s="2"/>
    </row>
    <row r="8925" spans="12:13" x14ac:dyDescent="0.2">
      <c r="L8925" s="2"/>
      <c r="M8925" s="2"/>
    </row>
    <row r="8926" spans="12:13" x14ac:dyDescent="0.2">
      <c r="L8926" s="2"/>
      <c r="M8926" s="2"/>
    </row>
    <row r="8927" spans="12:13" x14ac:dyDescent="0.2">
      <c r="L8927" s="2"/>
      <c r="M8927" s="2"/>
    </row>
    <row r="8928" spans="12:13" x14ac:dyDescent="0.2">
      <c r="L8928" s="2"/>
      <c r="M8928" s="2"/>
    </row>
    <row r="8929" spans="12:13" x14ac:dyDescent="0.2">
      <c r="L8929" s="2"/>
      <c r="M8929" s="2"/>
    </row>
    <row r="8930" spans="12:13" x14ac:dyDescent="0.2">
      <c r="L8930" s="2"/>
      <c r="M8930" s="2"/>
    </row>
    <row r="8931" spans="12:13" x14ac:dyDescent="0.2">
      <c r="L8931" s="2"/>
      <c r="M8931" s="2"/>
    </row>
    <row r="8932" spans="12:13" x14ac:dyDescent="0.2">
      <c r="L8932" s="2"/>
      <c r="M8932" s="2"/>
    </row>
    <row r="8933" spans="12:13" x14ac:dyDescent="0.2">
      <c r="L8933" s="2"/>
      <c r="M8933" s="2"/>
    </row>
    <row r="8934" spans="12:13" x14ac:dyDescent="0.2">
      <c r="L8934" s="2"/>
      <c r="M8934" s="2"/>
    </row>
    <row r="8935" spans="12:13" x14ac:dyDescent="0.2">
      <c r="L8935" s="2"/>
      <c r="M8935" s="2"/>
    </row>
    <row r="8936" spans="12:13" x14ac:dyDescent="0.2">
      <c r="L8936" s="2"/>
      <c r="M8936" s="2"/>
    </row>
    <row r="8937" spans="12:13" x14ac:dyDescent="0.2">
      <c r="L8937" s="2"/>
      <c r="M8937" s="2"/>
    </row>
    <row r="8938" spans="12:13" x14ac:dyDescent="0.2">
      <c r="L8938" s="2"/>
      <c r="M8938" s="2"/>
    </row>
    <row r="8939" spans="12:13" x14ac:dyDescent="0.2">
      <c r="L8939" s="2"/>
      <c r="M8939" s="2"/>
    </row>
    <row r="8940" spans="12:13" x14ac:dyDescent="0.2">
      <c r="L8940" s="2"/>
      <c r="M8940" s="2"/>
    </row>
    <row r="8941" spans="12:13" x14ac:dyDescent="0.2">
      <c r="L8941" s="2"/>
      <c r="M8941" s="2"/>
    </row>
    <row r="8942" spans="12:13" x14ac:dyDescent="0.2">
      <c r="L8942" s="2"/>
      <c r="M8942" s="2"/>
    </row>
    <row r="8943" spans="12:13" x14ac:dyDescent="0.2">
      <c r="L8943" s="2"/>
      <c r="M8943" s="2"/>
    </row>
    <row r="8944" spans="12:13" x14ac:dyDescent="0.2">
      <c r="L8944" s="2"/>
      <c r="M8944" s="2"/>
    </row>
    <row r="8945" spans="12:13" x14ac:dyDescent="0.2">
      <c r="L8945" s="2"/>
      <c r="M8945" s="2"/>
    </row>
    <row r="8946" spans="12:13" x14ac:dyDescent="0.2">
      <c r="L8946" s="2"/>
      <c r="M8946" s="2"/>
    </row>
    <row r="8947" spans="12:13" x14ac:dyDescent="0.2">
      <c r="L8947" s="2"/>
      <c r="M8947" s="2"/>
    </row>
    <row r="8948" spans="12:13" x14ac:dyDescent="0.2">
      <c r="L8948" s="2"/>
      <c r="M8948" s="2"/>
    </row>
    <row r="8949" spans="12:13" x14ac:dyDescent="0.2">
      <c r="L8949" s="2"/>
      <c r="M8949" s="2"/>
    </row>
    <row r="8950" spans="12:13" x14ac:dyDescent="0.2">
      <c r="L8950" s="2"/>
      <c r="M8950" s="2"/>
    </row>
    <row r="8951" spans="12:13" x14ac:dyDescent="0.2">
      <c r="L8951" s="2"/>
      <c r="M8951" s="2"/>
    </row>
    <row r="8952" spans="12:13" x14ac:dyDescent="0.2">
      <c r="L8952" s="2"/>
      <c r="M8952" s="2"/>
    </row>
    <row r="8953" spans="12:13" x14ac:dyDescent="0.2">
      <c r="L8953" s="2"/>
      <c r="M8953" s="2"/>
    </row>
    <row r="8954" spans="12:13" x14ac:dyDescent="0.2">
      <c r="L8954" s="2"/>
      <c r="M8954" s="2"/>
    </row>
    <row r="8955" spans="12:13" x14ac:dyDescent="0.2">
      <c r="L8955" s="2"/>
      <c r="M8955" s="2"/>
    </row>
    <row r="8956" spans="12:13" x14ac:dyDescent="0.2">
      <c r="L8956" s="2"/>
      <c r="M8956" s="2"/>
    </row>
    <row r="8957" spans="12:13" x14ac:dyDescent="0.2">
      <c r="L8957" s="2"/>
      <c r="M8957" s="2"/>
    </row>
    <row r="8958" spans="12:13" x14ac:dyDescent="0.2">
      <c r="L8958" s="2"/>
      <c r="M8958" s="2"/>
    </row>
    <row r="8959" spans="12:13" x14ac:dyDescent="0.2">
      <c r="L8959" s="2"/>
      <c r="M8959" s="2"/>
    </row>
    <row r="8960" spans="12:13" x14ac:dyDescent="0.2">
      <c r="L8960" s="2"/>
      <c r="M8960" s="2"/>
    </row>
    <row r="8961" spans="12:13" x14ac:dyDescent="0.2">
      <c r="L8961" s="2"/>
      <c r="M8961" s="2"/>
    </row>
    <row r="8962" spans="12:13" x14ac:dyDescent="0.2">
      <c r="L8962" s="2"/>
      <c r="M8962" s="2"/>
    </row>
    <row r="8963" spans="12:13" x14ac:dyDescent="0.2">
      <c r="L8963" s="2"/>
      <c r="M8963" s="2"/>
    </row>
    <row r="8964" spans="12:13" x14ac:dyDescent="0.2">
      <c r="L8964" s="2"/>
      <c r="M8964" s="2"/>
    </row>
    <row r="8965" spans="12:13" x14ac:dyDescent="0.2">
      <c r="L8965" s="2"/>
      <c r="M8965" s="2"/>
    </row>
    <row r="8966" spans="12:13" x14ac:dyDescent="0.2">
      <c r="L8966" s="2"/>
      <c r="M8966" s="2"/>
    </row>
    <row r="8967" spans="12:13" x14ac:dyDescent="0.2">
      <c r="L8967" s="2"/>
      <c r="M8967" s="2"/>
    </row>
    <row r="8968" spans="12:13" x14ac:dyDescent="0.2">
      <c r="L8968" s="2"/>
      <c r="M8968" s="2"/>
    </row>
    <row r="8969" spans="12:13" x14ac:dyDescent="0.2">
      <c r="L8969" s="2"/>
      <c r="M8969" s="2"/>
    </row>
    <row r="8970" spans="12:13" x14ac:dyDescent="0.2">
      <c r="L8970" s="2"/>
      <c r="M8970" s="2"/>
    </row>
    <row r="8971" spans="12:13" x14ac:dyDescent="0.2">
      <c r="L8971" s="2"/>
      <c r="M8971" s="2"/>
    </row>
    <row r="8972" spans="12:13" x14ac:dyDescent="0.2">
      <c r="L8972" s="2"/>
      <c r="M8972" s="2"/>
    </row>
    <row r="8973" spans="12:13" x14ac:dyDescent="0.2">
      <c r="L8973" s="2"/>
      <c r="M8973" s="2"/>
    </row>
    <row r="8974" spans="12:13" x14ac:dyDescent="0.2">
      <c r="L8974" s="2"/>
      <c r="M8974" s="2"/>
    </row>
    <row r="8975" spans="12:13" x14ac:dyDescent="0.2">
      <c r="L8975" s="2"/>
      <c r="M8975" s="2"/>
    </row>
    <row r="8976" spans="12:13" x14ac:dyDescent="0.2">
      <c r="L8976" s="2"/>
      <c r="M8976" s="2"/>
    </row>
    <row r="8977" spans="12:13" x14ac:dyDescent="0.2">
      <c r="L8977" s="2"/>
      <c r="M8977" s="2"/>
    </row>
    <row r="8978" spans="12:13" x14ac:dyDescent="0.2">
      <c r="L8978" s="2"/>
      <c r="M8978" s="2"/>
    </row>
    <row r="8979" spans="12:13" x14ac:dyDescent="0.2">
      <c r="L8979" s="2"/>
      <c r="M8979" s="2"/>
    </row>
    <row r="8980" spans="12:13" x14ac:dyDescent="0.2">
      <c r="L8980" s="2"/>
      <c r="M8980" s="2"/>
    </row>
    <row r="8981" spans="12:13" x14ac:dyDescent="0.2">
      <c r="L8981" s="2"/>
      <c r="M8981" s="2"/>
    </row>
    <row r="8982" spans="12:13" x14ac:dyDescent="0.2">
      <c r="L8982" s="2"/>
      <c r="M8982" s="2"/>
    </row>
    <row r="8983" spans="12:13" x14ac:dyDescent="0.2">
      <c r="L8983" s="2"/>
      <c r="M8983" s="2"/>
    </row>
    <row r="8984" spans="12:13" x14ac:dyDescent="0.2">
      <c r="L8984" s="2"/>
      <c r="M8984" s="2"/>
    </row>
    <row r="8985" spans="12:13" x14ac:dyDescent="0.2">
      <c r="L8985" s="2"/>
      <c r="M8985" s="2"/>
    </row>
    <row r="8986" spans="12:13" x14ac:dyDescent="0.2">
      <c r="L8986" s="2"/>
      <c r="M8986" s="2"/>
    </row>
    <row r="8987" spans="12:13" x14ac:dyDescent="0.2">
      <c r="L8987" s="2"/>
      <c r="M8987" s="2"/>
    </row>
    <row r="8988" spans="12:13" x14ac:dyDescent="0.2">
      <c r="L8988" s="2"/>
      <c r="M8988" s="2"/>
    </row>
    <row r="8989" spans="12:13" x14ac:dyDescent="0.2">
      <c r="L8989" s="2"/>
      <c r="M8989" s="2"/>
    </row>
    <row r="8990" spans="12:13" x14ac:dyDescent="0.2">
      <c r="L8990" s="2"/>
      <c r="M8990" s="2"/>
    </row>
    <row r="8991" spans="12:13" x14ac:dyDescent="0.2">
      <c r="L8991" s="2"/>
      <c r="M8991" s="2"/>
    </row>
    <row r="8992" spans="12:13" x14ac:dyDescent="0.2">
      <c r="L8992" s="2"/>
      <c r="M8992" s="2"/>
    </row>
    <row r="8993" spans="12:13" x14ac:dyDescent="0.2">
      <c r="L8993" s="2"/>
      <c r="M8993" s="2"/>
    </row>
    <row r="8994" spans="12:13" x14ac:dyDescent="0.2">
      <c r="L8994" s="2"/>
      <c r="M8994" s="2"/>
    </row>
    <row r="8995" spans="12:13" x14ac:dyDescent="0.2">
      <c r="L8995" s="2"/>
      <c r="M8995" s="2"/>
    </row>
    <row r="8996" spans="12:13" x14ac:dyDescent="0.2">
      <c r="L8996" s="2"/>
      <c r="M8996" s="2"/>
    </row>
    <row r="8997" spans="12:13" x14ac:dyDescent="0.2">
      <c r="L8997" s="2"/>
      <c r="M8997" s="2"/>
    </row>
    <row r="8998" spans="12:13" x14ac:dyDescent="0.2">
      <c r="L8998" s="2"/>
      <c r="M8998" s="2"/>
    </row>
    <row r="8999" spans="12:13" x14ac:dyDescent="0.2">
      <c r="L8999" s="2"/>
      <c r="M8999" s="2"/>
    </row>
    <row r="9000" spans="12:13" x14ac:dyDescent="0.2">
      <c r="L9000" s="2"/>
      <c r="M9000" s="2"/>
    </row>
    <row r="9001" spans="12:13" x14ac:dyDescent="0.2">
      <c r="L9001" s="2"/>
      <c r="M9001" s="2"/>
    </row>
    <row r="9002" spans="12:13" x14ac:dyDescent="0.2">
      <c r="L9002" s="2"/>
      <c r="M9002" s="2"/>
    </row>
    <row r="9003" spans="12:13" x14ac:dyDescent="0.2">
      <c r="L9003" s="2"/>
      <c r="M9003" s="2"/>
    </row>
    <row r="9004" spans="12:13" x14ac:dyDescent="0.2">
      <c r="L9004" s="2"/>
      <c r="M9004" s="2"/>
    </row>
    <row r="9005" spans="12:13" x14ac:dyDescent="0.2">
      <c r="L9005" s="2"/>
      <c r="M9005" s="2"/>
    </row>
    <row r="9006" spans="12:13" x14ac:dyDescent="0.2">
      <c r="L9006" s="2"/>
      <c r="M9006" s="2"/>
    </row>
    <row r="9007" spans="12:13" x14ac:dyDescent="0.2">
      <c r="L9007" s="2"/>
      <c r="M9007" s="2"/>
    </row>
    <row r="9008" spans="12:13" x14ac:dyDescent="0.2">
      <c r="L9008" s="2"/>
      <c r="M9008" s="2"/>
    </row>
    <row r="9009" spans="12:13" x14ac:dyDescent="0.2">
      <c r="L9009" s="2"/>
      <c r="M9009" s="2"/>
    </row>
    <row r="9010" spans="12:13" x14ac:dyDescent="0.2">
      <c r="L9010" s="2"/>
      <c r="M9010" s="2"/>
    </row>
    <row r="9011" spans="12:13" x14ac:dyDescent="0.2">
      <c r="L9011" s="2"/>
      <c r="M9011" s="2"/>
    </row>
    <row r="9012" spans="12:13" x14ac:dyDescent="0.2">
      <c r="L9012" s="2"/>
      <c r="M9012" s="2"/>
    </row>
    <row r="9013" spans="12:13" x14ac:dyDescent="0.2">
      <c r="L9013" s="2"/>
      <c r="M9013" s="2"/>
    </row>
    <row r="9014" spans="12:13" x14ac:dyDescent="0.2">
      <c r="L9014" s="2"/>
      <c r="M9014" s="2"/>
    </row>
    <row r="9015" spans="12:13" x14ac:dyDescent="0.2">
      <c r="L9015" s="2"/>
      <c r="M9015" s="2"/>
    </row>
    <row r="9016" spans="12:13" x14ac:dyDescent="0.2">
      <c r="L9016" s="2"/>
      <c r="M9016" s="2"/>
    </row>
    <row r="9017" spans="12:13" x14ac:dyDescent="0.2">
      <c r="L9017" s="2"/>
      <c r="M9017" s="2"/>
    </row>
    <row r="9018" spans="12:13" x14ac:dyDescent="0.2">
      <c r="L9018" s="2"/>
      <c r="M9018" s="2"/>
    </row>
    <row r="9019" spans="12:13" x14ac:dyDescent="0.2">
      <c r="L9019" s="2"/>
      <c r="M9019" s="2"/>
    </row>
    <row r="9020" spans="12:13" x14ac:dyDescent="0.2">
      <c r="L9020" s="2"/>
      <c r="M9020" s="2"/>
    </row>
    <row r="9021" spans="12:13" x14ac:dyDescent="0.2">
      <c r="L9021" s="2"/>
      <c r="M9021" s="2"/>
    </row>
    <row r="9022" spans="12:13" x14ac:dyDescent="0.2">
      <c r="L9022" s="2"/>
      <c r="M9022" s="2"/>
    </row>
    <row r="9023" spans="12:13" x14ac:dyDescent="0.2">
      <c r="L9023" s="2"/>
      <c r="M9023" s="2"/>
    </row>
    <row r="9024" spans="12:13" x14ac:dyDescent="0.2">
      <c r="L9024" s="2"/>
      <c r="M9024" s="2"/>
    </row>
    <row r="9025" spans="12:13" x14ac:dyDescent="0.2">
      <c r="L9025" s="2"/>
      <c r="M9025" s="2"/>
    </row>
    <row r="9026" spans="12:13" x14ac:dyDescent="0.2">
      <c r="L9026" s="2"/>
      <c r="M9026" s="2"/>
    </row>
    <row r="9027" spans="12:13" x14ac:dyDescent="0.2">
      <c r="L9027" s="2"/>
      <c r="M9027" s="2"/>
    </row>
    <row r="9028" spans="12:13" x14ac:dyDescent="0.2">
      <c r="L9028" s="2"/>
      <c r="M9028" s="2"/>
    </row>
    <row r="9029" spans="12:13" x14ac:dyDescent="0.2">
      <c r="L9029" s="2"/>
      <c r="M9029" s="2"/>
    </row>
    <row r="9030" spans="12:13" x14ac:dyDescent="0.2">
      <c r="L9030" s="2"/>
      <c r="M9030" s="2"/>
    </row>
    <row r="9031" spans="12:13" x14ac:dyDescent="0.2">
      <c r="L9031" s="2"/>
      <c r="M9031" s="2"/>
    </row>
    <row r="9032" spans="12:13" x14ac:dyDescent="0.2">
      <c r="L9032" s="2"/>
      <c r="M9032" s="2"/>
    </row>
    <row r="9033" spans="12:13" x14ac:dyDescent="0.2">
      <c r="L9033" s="2"/>
      <c r="M9033" s="2"/>
    </row>
    <row r="9034" spans="12:13" x14ac:dyDescent="0.2">
      <c r="L9034" s="2"/>
      <c r="M9034" s="2"/>
    </row>
    <row r="9035" spans="12:13" x14ac:dyDescent="0.2">
      <c r="L9035" s="2"/>
      <c r="M9035" s="2"/>
    </row>
    <row r="9036" spans="12:13" x14ac:dyDescent="0.2">
      <c r="L9036" s="2"/>
      <c r="M9036" s="2"/>
    </row>
    <row r="9037" spans="12:13" x14ac:dyDescent="0.2">
      <c r="L9037" s="2"/>
      <c r="M9037" s="2"/>
    </row>
    <row r="9038" spans="12:13" x14ac:dyDescent="0.2">
      <c r="L9038" s="2"/>
      <c r="M9038" s="2"/>
    </row>
    <row r="9039" spans="12:13" x14ac:dyDescent="0.2">
      <c r="L9039" s="2"/>
      <c r="M9039" s="2"/>
    </row>
    <row r="9040" spans="12:13" x14ac:dyDescent="0.2">
      <c r="L9040" s="2"/>
      <c r="M9040" s="2"/>
    </row>
    <row r="9041" spans="12:13" x14ac:dyDescent="0.2">
      <c r="L9041" s="2"/>
      <c r="M9041" s="2"/>
    </row>
    <row r="9042" spans="12:13" x14ac:dyDescent="0.2">
      <c r="L9042" s="2"/>
      <c r="M9042" s="2"/>
    </row>
    <row r="9043" spans="12:13" x14ac:dyDescent="0.2">
      <c r="L9043" s="2"/>
      <c r="M9043" s="2"/>
    </row>
    <row r="9044" spans="12:13" x14ac:dyDescent="0.2">
      <c r="L9044" s="2"/>
      <c r="M9044" s="2"/>
    </row>
    <row r="9045" spans="12:13" x14ac:dyDescent="0.2">
      <c r="L9045" s="2"/>
      <c r="M9045" s="2"/>
    </row>
    <row r="9046" spans="12:13" x14ac:dyDescent="0.2">
      <c r="L9046" s="2"/>
      <c r="M9046" s="2"/>
    </row>
    <row r="9047" spans="12:13" x14ac:dyDescent="0.2">
      <c r="L9047" s="2"/>
      <c r="M9047" s="2"/>
    </row>
    <row r="9048" spans="12:13" x14ac:dyDescent="0.2">
      <c r="L9048" s="2"/>
      <c r="M9048" s="2"/>
    </row>
    <row r="9049" spans="12:13" x14ac:dyDescent="0.2">
      <c r="L9049" s="2"/>
      <c r="M9049" s="2"/>
    </row>
    <row r="9050" spans="12:13" x14ac:dyDescent="0.2">
      <c r="L9050" s="2"/>
      <c r="M9050" s="2"/>
    </row>
    <row r="9051" spans="12:13" x14ac:dyDescent="0.2">
      <c r="L9051" s="2"/>
      <c r="M9051" s="2"/>
    </row>
    <row r="9052" spans="12:13" x14ac:dyDescent="0.2">
      <c r="L9052" s="2"/>
      <c r="M9052" s="2"/>
    </row>
    <row r="9053" spans="12:13" x14ac:dyDescent="0.2">
      <c r="L9053" s="2"/>
      <c r="M9053" s="2"/>
    </row>
    <row r="9054" spans="12:13" x14ac:dyDescent="0.2">
      <c r="L9054" s="2"/>
      <c r="M9054" s="2"/>
    </row>
    <row r="9055" spans="12:13" x14ac:dyDescent="0.2">
      <c r="L9055" s="2"/>
      <c r="M9055" s="2"/>
    </row>
    <row r="9056" spans="12:13" x14ac:dyDescent="0.2">
      <c r="L9056" s="2"/>
      <c r="M9056" s="2"/>
    </row>
    <row r="9057" spans="12:13" x14ac:dyDescent="0.2">
      <c r="L9057" s="2"/>
      <c r="M9057" s="2"/>
    </row>
    <row r="9058" spans="12:13" x14ac:dyDescent="0.2">
      <c r="L9058" s="2"/>
      <c r="M9058" s="2"/>
    </row>
    <row r="9059" spans="12:13" x14ac:dyDescent="0.2">
      <c r="L9059" s="2"/>
      <c r="M9059" s="2"/>
    </row>
    <row r="9060" spans="12:13" x14ac:dyDescent="0.2">
      <c r="L9060" s="2"/>
      <c r="M9060" s="2"/>
    </row>
    <row r="9061" spans="12:13" x14ac:dyDescent="0.2">
      <c r="L9061" s="2"/>
      <c r="M9061" s="2"/>
    </row>
    <row r="9062" spans="12:13" x14ac:dyDescent="0.2">
      <c r="L9062" s="2"/>
      <c r="M9062" s="2"/>
    </row>
    <row r="9063" spans="12:13" x14ac:dyDescent="0.2">
      <c r="L9063" s="2"/>
      <c r="M9063" s="2"/>
    </row>
    <row r="9064" spans="12:13" x14ac:dyDescent="0.2">
      <c r="L9064" s="2"/>
      <c r="M9064" s="2"/>
    </row>
    <row r="9065" spans="12:13" x14ac:dyDescent="0.2">
      <c r="L9065" s="2"/>
      <c r="M9065" s="2"/>
    </row>
    <row r="9066" spans="12:13" x14ac:dyDescent="0.2">
      <c r="L9066" s="2"/>
      <c r="M9066" s="2"/>
    </row>
    <row r="9067" spans="12:13" x14ac:dyDescent="0.2">
      <c r="L9067" s="2"/>
      <c r="M9067" s="2"/>
    </row>
    <row r="9068" spans="12:13" x14ac:dyDescent="0.2">
      <c r="L9068" s="2"/>
      <c r="M9068" s="2"/>
    </row>
    <row r="9069" spans="12:13" x14ac:dyDescent="0.2">
      <c r="L9069" s="2"/>
      <c r="M9069" s="2"/>
    </row>
    <row r="9070" spans="12:13" x14ac:dyDescent="0.2">
      <c r="L9070" s="2"/>
      <c r="M9070" s="2"/>
    </row>
    <row r="9071" spans="12:13" x14ac:dyDescent="0.2">
      <c r="L9071" s="2"/>
      <c r="M9071" s="2"/>
    </row>
    <row r="9072" spans="12:13" x14ac:dyDescent="0.2">
      <c r="L9072" s="2"/>
      <c r="M9072" s="2"/>
    </row>
    <row r="9073" spans="12:13" x14ac:dyDescent="0.2">
      <c r="L9073" s="2"/>
      <c r="M9073" s="2"/>
    </row>
    <row r="9074" spans="12:13" x14ac:dyDescent="0.2">
      <c r="L9074" s="2"/>
      <c r="M9074" s="2"/>
    </row>
    <row r="9075" spans="12:13" x14ac:dyDescent="0.2">
      <c r="L9075" s="2"/>
      <c r="M9075" s="2"/>
    </row>
    <row r="9076" spans="12:13" x14ac:dyDescent="0.2">
      <c r="L9076" s="2"/>
      <c r="M9076" s="2"/>
    </row>
    <row r="9077" spans="12:13" x14ac:dyDescent="0.2">
      <c r="L9077" s="2"/>
      <c r="M9077" s="2"/>
    </row>
    <row r="9078" spans="12:13" x14ac:dyDescent="0.2">
      <c r="L9078" s="2"/>
      <c r="M9078" s="2"/>
    </row>
    <row r="9079" spans="12:13" x14ac:dyDescent="0.2">
      <c r="L9079" s="2"/>
      <c r="M9079" s="2"/>
    </row>
    <row r="9080" spans="12:13" x14ac:dyDescent="0.2">
      <c r="L9080" s="2"/>
      <c r="M9080" s="2"/>
    </row>
    <row r="9081" spans="12:13" x14ac:dyDescent="0.2">
      <c r="L9081" s="2"/>
      <c r="M9081" s="2"/>
    </row>
    <row r="9082" spans="12:13" x14ac:dyDescent="0.2">
      <c r="L9082" s="2"/>
      <c r="M9082" s="2"/>
    </row>
    <row r="9083" spans="12:13" x14ac:dyDescent="0.2">
      <c r="L9083" s="2"/>
      <c r="M9083" s="2"/>
    </row>
    <row r="9084" spans="12:13" x14ac:dyDescent="0.2">
      <c r="L9084" s="2"/>
      <c r="M9084" s="2"/>
    </row>
    <row r="9085" spans="12:13" x14ac:dyDescent="0.2">
      <c r="L9085" s="2"/>
      <c r="M9085" s="2"/>
    </row>
    <row r="9086" spans="12:13" x14ac:dyDescent="0.2">
      <c r="L9086" s="2"/>
      <c r="M9086" s="2"/>
    </row>
    <row r="9087" spans="12:13" x14ac:dyDescent="0.2">
      <c r="L9087" s="2"/>
      <c r="M9087" s="2"/>
    </row>
    <row r="9088" spans="12:13" x14ac:dyDescent="0.2">
      <c r="L9088" s="2"/>
      <c r="M9088" s="2"/>
    </row>
    <row r="9089" spans="12:13" x14ac:dyDescent="0.2">
      <c r="L9089" s="2"/>
      <c r="M9089" s="2"/>
    </row>
    <row r="9090" spans="12:13" x14ac:dyDescent="0.2">
      <c r="L9090" s="2"/>
      <c r="M9090" s="2"/>
    </row>
    <row r="9091" spans="12:13" x14ac:dyDescent="0.2">
      <c r="L9091" s="2"/>
      <c r="M9091" s="2"/>
    </row>
    <row r="9092" spans="12:13" x14ac:dyDescent="0.2">
      <c r="L9092" s="2"/>
      <c r="M9092" s="2"/>
    </row>
    <row r="9093" spans="12:13" x14ac:dyDescent="0.2">
      <c r="L9093" s="2"/>
      <c r="M9093" s="2"/>
    </row>
    <row r="9094" spans="12:13" x14ac:dyDescent="0.2">
      <c r="L9094" s="2"/>
      <c r="M9094" s="2"/>
    </row>
    <row r="9095" spans="12:13" x14ac:dyDescent="0.2">
      <c r="L9095" s="2"/>
      <c r="M9095" s="2"/>
    </row>
    <row r="9096" spans="12:13" x14ac:dyDescent="0.2">
      <c r="L9096" s="2"/>
      <c r="M9096" s="2"/>
    </row>
    <row r="9097" spans="12:13" x14ac:dyDescent="0.2">
      <c r="L9097" s="2"/>
      <c r="M9097" s="2"/>
    </row>
    <row r="9098" spans="12:13" x14ac:dyDescent="0.2">
      <c r="L9098" s="2"/>
      <c r="M9098" s="2"/>
    </row>
    <row r="9099" spans="12:13" x14ac:dyDescent="0.2">
      <c r="L9099" s="2"/>
      <c r="M9099" s="2"/>
    </row>
    <row r="9100" spans="12:13" x14ac:dyDescent="0.2">
      <c r="L9100" s="2"/>
      <c r="M9100" s="2"/>
    </row>
    <row r="9101" spans="12:13" x14ac:dyDescent="0.2">
      <c r="L9101" s="2"/>
      <c r="M9101" s="2"/>
    </row>
    <row r="9102" spans="12:13" x14ac:dyDescent="0.2">
      <c r="L9102" s="2"/>
      <c r="M9102" s="2"/>
    </row>
    <row r="9103" spans="12:13" x14ac:dyDescent="0.2">
      <c r="L9103" s="2"/>
      <c r="M9103" s="2"/>
    </row>
    <row r="9104" spans="12:13" x14ac:dyDescent="0.2">
      <c r="L9104" s="2"/>
      <c r="M9104" s="2"/>
    </row>
    <row r="9105" spans="12:13" x14ac:dyDescent="0.2">
      <c r="L9105" s="2"/>
      <c r="M9105" s="2"/>
    </row>
    <row r="9106" spans="12:13" x14ac:dyDescent="0.2">
      <c r="L9106" s="2"/>
      <c r="M9106" s="2"/>
    </row>
    <row r="9107" spans="12:13" x14ac:dyDescent="0.2">
      <c r="L9107" s="2"/>
      <c r="M9107" s="2"/>
    </row>
    <row r="9108" spans="12:13" x14ac:dyDescent="0.2">
      <c r="L9108" s="2"/>
      <c r="M9108" s="2"/>
    </row>
    <row r="9109" spans="12:13" x14ac:dyDescent="0.2">
      <c r="L9109" s="2"/>
      <c r="M9109" s="2"/>
    </row>
    <row r="9110" spans="12:13" x14ac:dyDescent="0.2">
      <c r="L9110" s="2"/>
      <c r="M9110" s="2"/>
    </row>
    <row r="9111" spans="12:13" x14ac:dyDescent="0.2">
      <c r="L9111" s="2"/>
      <c r="M9111" s="2"/>
    </row>
    <row r="9112" spans="12:13" x14ac:dyDescent="0.2">
      <c r="L9112" s="2"/>
      <c r="M9112" s="2"/>
    </row>
    <row r="9113" spans="12:13" x14ac:dyDescent="0.2">
      <c r="L9113" s="2"/>
      <c r="M9113" s="2"/>
    </row>
    <row r="9114" spans="12:13" x14ac:dyDescent="0.2">
      <c r="L9114" s="2"/>
      <c r="M9114" s="2"/>
    </row>
    <row r="9115" spans="12:13" x14ac:dyDescent="0.2">
      <c r="L9115" s="2"/>
      <c r="M9115" s="2"/>
    </row>
    <row r="9116" spans="12:13" x14ac:dyDescent="0.2">
      <c r="L9116" s="2"/>
      <c r="M9116" s="2"/>
    </row>
    <row r="9117" spans="12:13" x14ac:dyDescent="0.2">
      <c r="L9117" s="2"/>
      <c r="M9117" s="2"/>
    </row>
    <row r="9118" spans="12:13" x14ac:dyDescent="0.2">
      <c r="L9118" s="2"/>
      <c r="M9118" s="2"/>
    </row>
    <row r="9119" spans="12:13" x14ac:dyDescent="0.2">
      <c r="L9119" s="2"/>
      <c r="M9119" s="2"/>
    </row>
    <row r="9120" spans="12:13" x14ac:dyDescent="0.2">
      <c r="L9120" s="2"/>
      <c r="M9120" s="2"/>
    </row>
    <row r="9121" spans="12:13" x14ac:dyDescent="0.2">
      <c r="L9121" s="2"/>
      <c r="M9121" s="2"/>
    </row>
    <row r="9122" spans="12:13" x14ac:dyDescent="0.2">
      <c r="L9122" s="2"/>
      <c r="M9122" s="2"/>
    </row>
    <row r="9123" spans="12:13" x14ac:dyDescent="0.2">
      <c r="L9123" s="2"/>
      <c r="M9123" s="2"/>
    </row>
    <row r="9124" spans="12:13" x14ac:dyDescent="0.2">
      <c r="L9124" s="2"/>
      <c r="M9124" s="2"/>
    </row>
    <row r="9125" spans="12:13" x14ac:dyDescent="0.2">
      <c r="L9125" s="2"/>
      <c r="M9125" s="2"/>
    </row>
    <row r="9126" spans="12:13" x14ac:dyDescent="0.2">
      <c r="L9126" s="2"/>
      <c r="M9126" s="2"/>
    </row>
    <row r="9127" spans="12:13" x14ac:dyDescent="0.2">
      <c r="L9127" s="2"/>
      <c r="M9127" s="2"/>
    </row>
    <row r="9128" spans="12:13" x14ac:dyDescent="0.2">
      <c r="L9128" s="2"/>
      <c r="M9128" s="2"/>
    </row>
    <row r="9129" spans="12:13" x14ac:dyDescent="0.2">
      <c r="L9129" s="2"/>
      <c r="M9129" s="2"/>
    </row>
    <row r="9130" spans="12:13" x14ac:dyDescent="0.2">
      <c r="L9130" s="2"/>
      <c r="M9130" s="2"/>
    </row>
    <row r="9131" spans="12:13" x14ac:dyDescent="0.2">
      <c r="L9131" s="2"/>
      <c r="M9131" s="2"/>
    </row>
    <row r="9132" spans="12:13" x14ac:dyDescent="0.2">
      <c r="L9132" s="2"/>
      <c r="M9132" s="2"/>
    </row>
    <row r="9133" spans="12:13" x14ac:dyDescent="0.2">
      <c r="L9133" s="2"/>
      <c r="M9133" s="2"/>
    </row>
    <row r="9134" spans="12:13" x14ac:dyDescent="0.2">
      <c r="L9134" s="2"/>
      <c r="M9134" s="2"/>
    </row>
    <row r="9135" spans="12:13" x14ac:dyDescent="0.2">
      <c r="L9135" s="2"/>
      <c r="M9135" s="2"/>
    </row>
    <row r="9136" spans="12:13" x14ac:dyDescent="0.2">
      <c r="L9136" s="2"/>
      <c r="M9136" s="2"/>
    </row>
    <row r="9137" spans="12:13" x14ac:dyDescent="0.2">
      <c r="L9137" s="2"/>
      <c r="M9137" s="2"/>
    </row>
    <row r="9138" spans="12:13" x14ac:dyDescent="0.2">
      <c r="L9138" s="2"/>
      <c r="M9138" s="2"/>
    </row>
    <row r="9139" spans="12:13" x14ac:dyDescent="0.2">
      <c r="L9139" s="2"/>
      <c r="M9139" s="2"/>
    </row>
    <row r="9140" spans="12:13" x14ac:dyDescent="0.2">
      <c r="L9140" s="2"/>
      <c r="M9140" s="2"/>
    </row>
    <row r="9141" spans="12:13" x14ac:dyDescent="0.2">
      <c r="L9141" s="2"/>
      <c r="M9141" s="2"/>
    </row>
    <row r="9142" spans="12:13" x14ac:dyDescent="0.2">
      <c r="L9142" s="2"/>
      <c r="M9142" s="2"/>
    </row>
    <row r="9143" spans="12:13" x14ac:dyDescent="0.2">
      <c r="L9143" s="2"/>
      <c r="M9143" s="2"/>
    </row>
    <row r="9144" spans="12:13" x14ac:dyDescent="0.2">
      <c r="L9144" s="2"/>
      <c r="M9144" s="2"/>
    </row>
    <row r="9145" spans="12:13" x14ac:dyDescent="0.2">
      <c r="L9145" s="2"/>
      <c r="M9145" s="2"/>
    </row>
    <row r="9146" spans="12:13" x14ac:dyDescent="0.2">
      <c r="L9146" s="2"/>
      <c r="M9146" s="2"/>
    </row>
    <row r="9147" spans="12:13" x14ac:dyDescent="0.2">
      <c r="L9147" s="2"/>
      <c r="M9147" s="2"/>
    </row>
    <row r="9148" spans="12:13" x14ac:dyDescent="0.2">
      <c r="L9148" s="2"/>
      <c r="M9148" s="2"/>
    </row>
    <row r="9149" spans="12:13" x14ac:dyDescent="0.2">
      <c r="L9149" s="2"/>
      <c r="M9149" s="2"/>
    </row>
    <row r="9150" spans="12:13" x14ac:dyDescent="0.2">
      <c r="L9150" s="2"/>
      <c r="M9150" s="2"/>
    </row>
    <row r="9151" spans="12:13" x14ac:dyDescent="0.2">
      <c r="L9151" s="2"/>
      <c r="M9151" s="2"/>
    </row>
    <row r="9152" spans="12:13" x14ac:dyDescent="0.2">
      <c r="L9152" s="2"/>
      <c r="M9152" s="2"/>
    </row>
    <row r="9153" spans="12:13" x14ac:dyDescent="0.2">
      <c r="L9153" s="2"/>
      <c r="M9153" s="2"/>
    </row>
    <row r="9154" spans="12:13" x14ac:dyDescent="0.2">
      <c r="L9154" s="2"/>
      <c r="M9154" s="2"/>
    </row>
    <row r="9155" spans="12:13" x14ac:dyDescent="0.2">
      <c r="L9155" s="2"/>
      <c r="M9155" s="2"/>
    </row>
    <row r="9156" spans="12:13" x14ac:dyDescent="0.2">
      <c r="L9156" s="2"/>
      <c r="M9156" s="2"/>
    </row>
    <row r="9157" spans="12:13" x14ac:dyDescent="0.2">
      <c r="L9157" s="2"/>
      <c r="M9157" s="2"/>
    </row>
    <row r="9158" spans="12:13" x14ac:dyDescent="0.2">
      <c r="L9158" s="2"/>
      <c r="M9158" s="2"/>
    </row>
    <row r="9159" spans="12:13" x14ac:dyDescent="0.2">
      <c r="L9159" s="2"/>
      <c r="M9159" s="2"/>
    </row>
    <row r="9160" spans="12:13" x14ac:dyDescent="0.2">
      <c r="L9160" s="2"/>
      <c r="M9160" s="2"/>
    </row>
    <row r="9161" spans="12:13" x14ac:dyDescent="0.2">
      <c r="L9161" s="2"/>
      <c r="M9161" s="2"/>
    </row>
    <row r="9162" spans="12:13" x14ac:dyDescent="0.2">
      <c r="L9162" s="2"/>
      <c r="M9162" s="2"/>
    </row>
    <row r="9163" spans="12:13" x14ac:dyDescent="0.2">
      <c r="L9163" s="2"/>
      <c r="M9163" s="2"/>
    </row>
    <row r="9164" spans="12:13" x14ac:dyDescent="0.2">
      <c r="L9164" s="2"/>
      <c r="M9164" s="2"/>
    </row>
    <row r="9165" spans="12:13" x14ac:dyDescent="0.2">
      <c r="L9165" s="2"/>
      <c r="M9165" s="2"/>
    </row>
    <row r="9166" spans="12:13" x14ac:dyDescent="0.2">
      <c r="L9166" s="2"/>
      <c r="M9166" s="2"/>
    </row>
    <row r="9167" spans="12:13" x14ac:dyDescent="0.2">
      <c r="L9167" s="2"/>
      <c r="M9167" s="2"/>
    </row>
    <row r="9168" spans="12:13" x14ac:dyDescent="0.2">
      <c r="L9168" s="2"/>
      <c r="M9168" s="2"/>
    </row>
    <row r="9169" spans="12:13" x14ac:dyDescent="0.2">
      <c r="L9169" s="2"/>
      <c r="M9169" s="2"/>
    </row>
    <row r="9170" spans="12:13" x14ac:dyDescent="0.2">
      <c r="L9170" s="2"/>
      <c r="M9170" s="2"/>
    </row>
    <row r="9171" spans="12:13" x14ac:dyDescent="0.2">
      <c r="L9171" s="2"/>
      <c r="M9171" s="2"/>
    </row>
    <row r="9172" spans="12:13" x14ac:dyDescent="0.2">
      <c r="L9172" s="2"/>
      <c r="M9172" s="2"/>
    </row>
    <row r="9173" spans="12:13" x14ac:dyDescent="0.2">
      <c r="L9173" s="2"/>
      <c r="M9173" s="2"/>
    </row>
    <row r="9174" spans="12:13" x14ac:dyDescent="0.2">
      <c r="L9174" s="2"/>
      <c r="M9174" s="2"/>
    </row>
    <row r="9175" spans="12:13" x14ac:dyDescent="0.2">
      <c r="L9175" s="2"/>
      <c r="M9175" s="2"/>
    </row>
    <row r="9176" spans="12:13" x14ac:dyDescent="0.2">
      <c r="L9176" s="2"/>
      <c r="M9176" s="2"/>
    </row>
    <row r="9177" spans="12:13" x14ac:dyDescent="0.2">
      <c r="L9177" s="2"/>
      <c r="M9177" s="2"/>
    </row>
    <row r="9178" spans="12:13" x14ac:dyDescent="0.2">
      <c r="L9178" s="2"/>
      <c r="M9178" s="2"/>
    </row>
    <row r="9179" spans="12:13" x14ac:dyDescent="0.2">
      <c r="L9179" s="2"/>
      <c r="M9179" s="2"/>
    </row>
    <row r="9180" spans="12:13" x14ac:dyDescent="0.2">
      <c r="L9180" s="2"/>
      <c r="M9180" s="2"/>
    </row>
    <row r="9181" spans="12:13" x14ac:dyDescent="0.2">
      <c r="L9181" s="2"/>
      <c r="M9181" s="2"/>
    </row>
    <row r="9182" spans="12:13" x14ac:dyDescent="0.2">
      <c r="L9182" s="2"/>
      <c r="M9182" s="2"/>
    </row>
    <row r="9183" spans="12:13" x14ac:dyDescent="0.2">
      <c r="L9183" s="2"/>
      <c r="M9183" s="2"/>
    </row>
    <row r="9184" spans="12:13" x14ac:dyDescent="0.2">
      <c r="L9184" s="2"/>
      <c r="M9184" s="2"/>
    </row>
    <row r="9185" spans="12:13" x14ac:dyDescent="0.2">
      <c r="L9185" s="2"/>
      <c r="M9185" s="2"/>
    </row>
    <row r="9186" spans="12:13" x14ac:dyDescent="0.2">
      <c r="L9186" s="2"/>
      <c r="M9186" s="2"/>
    </row>
    <row r="9187" spans="12:13" x14ac:dyDescent="0.2">
      <c r="L9187" s="2"/>
      <c r="M9187" s="2"/>
    </row>
    <row r="9188" spans="12:13" x14ac:dyDescent="0.2">
      <c r="L9188" s="2"/>
      <c r="M9188" s="2"/>
    </row>
    <row r="9189" spans="12:13" x14ac:dyDescent="0.2">
      <c r="L9189" s="2"/>
      <c r="M9189" s="2"/>
    </row>
    <row r="9190" spans="12:13" x14ac:dyDescent="0.2">
      <c r="L9190" s="2"/>
      <c r="M9190" s="2"/>
    </row>
    <row r="9191" spans="12:13" x14ac:dyDescent="0.2">
      <c r="L9191" s="2"/>
      <c r="M9191" s="2"/>
    </row>
    <row r="9192" spans="12:13" x14ac:dyDescent="0.2">
      <c r="L9192" s="2"/>
      <c r="M9192" s="2"/>
    </row>
    <row r="9193" spans="12:13" x14ac:dyDescent="0.2">
      <c r="L9193" s="2"/>
      <c r="M9193" s="2"/>
    </row>
    <row r="9194" spans="12:13" x14ac:dyDescent="0.2">
      <c r="L9194" s="2"/>
      <c r="M9194" s="2"/>
    </row>
    <row r="9195" spans="12:13" x14ac:dyDescent="0.2">
      <c r="L9195" s="2"/>
      <c r="M9195" s="2"/>
    </row>
    <row r="9196" spans="12:13" x14ac:dyDescent="0.2">
      <c r="L9196" s="2"/>
      <c r="M9196" s="2"/>
    </row>
    <row r="9197" spans="12:13" x14ac:dyDescent="0.2">
      <c r="L9197" s="2"/>
      <c r="M9197" s="2"/>
    </row>
    <row r="9198" spans="12:13" x14ac:dyDescent="0.2">
      <c r="L9198" s="2"/>
      <c r="M9198" s="2"/>
    </row>
    <row r="9199" spans="12:13" x14ac:dyDescent="0.2">
      <c r="L9199" s="2"/>
      <c r="M9199" s="2"/>
    </row>
    <row r="9200" spans="12:13" x14ac:dyDescent="0.2">
      <c r="L9200" s="2"/>
      <c r="M9200" s="2"/>
    </row>
    <row r="9201" spans="12:13" x14ac:dyDescent="0.2">
      <c r="L9201" s="2"/>
      <c r="M9201" s="2"/>
    </row>
    <row r="9202" spans="12:13" x14ac:dyDescent="0.2">
      <c r="L9202" s="2"/>
      <c r="M9202" s="2"/>
    </row>
    <row r="9203" spans="12:13" x14ac:dyDescent="0.2">
      <c r="L9203" s="2"/>
      <c r="M9203" s="2"/>
    </row>
    <row r="9204" spans="12:13" x14ac:dyDescent="0.2">
      <c r="L9204" s="2"/>
      <c r="M9204" s="2"/>
    </row>
    <row r="9205" spans="12:13" x14ac:dyDescent="0.2">
      <c r="L9205" s="2"/>
      <c r="M9205" s="2"/>
    </row>
    <row r="9206" spans="12:13" x14ac:dyDescent="0.2">
      <c r="L9206" s="2"/>
      <c r="M9206" s="2"/>
    </row>
    <row r="9207" spans="12:13" x14ac:dyDescent="0.2">
      <c r="L9207" s="2"/>
      <c r="M9207" s="2"/>
    </row>
    <row r="9208" spans="12:13" x14ac:dyDescent="0.2">
      <c r="L9208" s="2"/>
      <c r="M9208" s="2"/>
    </row>
    <row r="9209" spans="12:13" x14ac:dyDescent="0.2">
      <c r="L9209" s="2"/>
      <c r="M9209" s="2"/>
    </row>
    <row r="9210" spans="12:13" x14ac:dyDescent="0.2">
      <c r="L9210" s="2"/>
      <c r="M9210" s="2"/>
    </row>
    <row r="9211" spans="12:13" x14ac:dyDescent="0.2">
      <c r="L9211" s="2"/>
      <c r="M9211" s="2"/>
    </row>
    <row r="9212" spans="12:13" x14ac:dyDescent="0.2">
      <c r="L9212" s="2"/>
      <c r="M9212" s="2"/>
    </row>
    <row r="9213" spans="12:13" x14ac:dyDescent="0.2">
      <c r="L9213" s="2"/>
      <c r="M9213" s="2"/>
    </row>
    <row r="9214" spans="12:13" x14ac:dyDescent="0.2">
      <c r="L9214" s="2"/>
      <c r="M9214" s="2"/>
    </row>
    <row r="9215" spans="12:13" x14ac:dyDescent="0.2">
      <c r="L9215" s="2"/>
      <c r="M9215" s="2"/>
    </row>
    <row r="9216" spans="12:13" x14ac:dyDescent="0.2">
      <c r="L9216" s="2"/>
      <c r="M9216" s="2"/>
    </row>
    <row r="9217" spans="12:13" x14ac:dyDescent="0.2">
      <c r="L9217" s="2"/>
      <c r="M9217" s="2"/>
    </row>
    <row r="9218" spans="12:13" x14ac:dyDescent="0.2">
      <c r="L9218" s="2"/>
      <c r="M9218" s="2"/>
    </row>
    <row r="9219" spans="12:13" x14ac:dyDescent="0.2">
      <c r="L9219" s="2"/>
      <c r="M9219" s="2"/>
    </row>
    <row r="9220" spans="12:13" x14ac:dyDescent="0.2">
      <c r="L9220" s="2"/>
      <c r="M9220" s="2"/>
    </row>
    <row r="9221" spans="12:13" x14ac:dyDescent="0.2">
      <c r="L9221" s="2"/>
      <c r="M9221" s="2"/>
    </row>
    <row r="9222" spans="12:13" x14ac:dyDescent="0.2">
      <c r="L9222" s="2"/>
      <c r="M9222" s="2"/>
    </row>
    <row r="9223" spans="12:13" x14ac:dyDescent="0.2">
      <c r="L9223" s="2"/>
      <c r="M9223" s="2"/>
    </row>
    <row r="9224" spans="12:13" x14ac:dyDescent="0.2">
      <c r="L9224" s="2"/>
      <c r="M9224" s="2"/>
    </row>
    <row r="9225" spans="12:13" x14ac:dyDescent="0.2">
      <c r="L9225" s="2"/>
      <c r="M9225" s="2"/>
    </row>
    <row r="9226" spans="12:13" x14ac:dyDescent="0.2">
      <c r="L9226" s="2"/>
      <c r="M9226" s="2"/>
    </row>
    <row r="9227" spans="12:13" x14ac:dyDescent="0.2">
      <c r="L9227" s="2"/>
      <c r="M9227" s="2"/>
    </row>
    <row r="9228" spans="12:13" x14ac:dyDescent="0.2">
      <c r="L9228" s="2"/>
      <c r="M9228" s="2"/>
    </row>
    <row r="9229" spans="12:13" x14ac:dyDescent="0.2">
      <c r="L9229" s="2"/>
      <c r="M9229" s="2"/>
    </row>
    <row r="9230" spans="12:13" x14ac:dyDescent="0.2">
      <c r="L9230" s="2"/>
      <c r="M9230" s="2"/>
    </row>
    <row r="9231" spans="12:13" x14ac:dyDescent="0.2">
      <c r="L9231" s="2"/>
      <c r="M9231" s="2"/>
    </row>
    <row r="9232" spans="12:13" x14ac:dyDescent="0.2">
      <c r="L9232" s="2"/>
      <c r="M9232" s="2"/>
    </row>
    <row r="9233" spans="12:13" x14ac:dyDescent="0.2">
      <c r="L9233" s="2"/>
      <c r="M9233" s="2"/>
    </row>
    <row r="9234" spans="12:13" x14ac:dyDescent="0.2">
      <c r="L9234" s="2"/>
      <c r="M9234" s="2"/>
    </row>
    <row r="9235" spans="12:13" x14ac:dyDescent="0.2">
      <c r="L9235" s="2"/>
      <c r="M9235" s="2"/>
    </row>
    <row r="9236" spans="12:13" x14ac:dyDescent="0.2">
      <c r="L9236" s="2"/>
      <c r="M9236" s="2"/>
    </row>
    <row r="9237" spans="12:13" x14ac:dyDescent="0.2">
      <c r="L9237" s="2"/>
      <c r="M9237" s="2"/>
    </row>
    <row r="9238" spans="12:13" x14ac:dyDescent="0.2">
      <c r="L9238" s="2"/>
      <c r="M9238" s="2"/>
    </row>
    <row r="9239" spans="12:13" x14ac:dyDescent="0.2">
      <c r="L9239" s="2"/>
      <c r="M9239" s="2"/>
    </row>
    <row r="9240" spans="12:13" x14ac:dyDescent="0.2">
      <c r="L9240" s="2"/>
      <c r="M9240" s="2"/>
    </row>
    <row r="9241" spans="12:13" x14ac:dyDescent="0.2">
      <c r="L9241" s="2"/>
      <c r="M9241" s="2"/>
    </row>
    <row r="9242" spans="12:13" x14ac:dyDescent="0.2">
      <c r="L9242" s="2"/>
      <c r="M9242" s="2"/>
    </row>
    <row r="9243" spans="12:13" x14ac:dyDescent="0.2">
      <c r="L9243" s="2"/>
      <c r="M9243" s="2"/>
    </row>
    <row r="9244" spans="12:13" x14ac:dyDescent="0.2">
      <c r="L9244" s="2"/>
      <c r="M9244" s="2"/>
    </row>
    <row r="9245" spans="12:13" x14ac:dyDescent="0.2">
      <c r="L9245" s="2"/>
      <c r="M9245" s="2"/>
    </row>
    <row r="9246" spans="12:13" x14ac:dyDescent="0.2">
      <c r="L9246" s="2"/>
      <c r="M9246" s="2"/>
    </row>
    <row r="9247" spans="12:13" x14ac:dyDescent="0.2">
      <c r="L9247" s="2"/>
      <c r="M9247" s="2"/>
    </row>
    <row r="9248" spans="12:13" x14ac:dyDescent="0.2">
      <c r="L9248" s="2"/>
      <c r="M9248" s="2"/>
    </row>
    <row r="9249" spans="12:13" x14ac:dyDescent="0.2">
      <c r="L9249" s="2"/>
      <c r="M9249" s="2"/>
    </row>
    <row r="9250" spans="12:13" x14ac:dyDescent="0.2">
      <c r="L9250" s="2"/>
      <c r="M9250" s="2"/>
    </row>
    <row r="9251" spans="12:13" x14ac:dyDescent="0.2">
      <c r="L9251" s="2"/>
      <c r="M9251" s="2"/>
    </row>
    <row r="9252" spans="12:13" x14ac:dyDescent="0.2">
      <c r="L9252" s="2"/>
      <c r="M9252" s="2"/>
    </row>
    <row r="9253" spans="12:13" x14ac:dyDescent="0.2">
      <c r="L9253" s="2"/>
      <c r="M9253" s="2"/>
    </row>
    <row r="9254" spans="12:13" x14ac:dyDescent="0.2">
      <c r="L9254" s="2"/>
      <c r="M9254" s="2"/>
    </row>
    <row r="9255" spans="12:13" x14ac:dyDescent="0.2">
      <c r="L9255" s="2"/>
      <c r="M9255" s="2"/>
    </row>
    <row r="9256" spans="12:13" x14ac:dyDescent="0.2">
      <c r="L9256" s="2"/>
      <c r="M9256" s="2"/>
    </row>
    <row r="9257" spans="12:13" x14ac:dyDescent="0.2">
      <c r="L9257" s="2"/>
      <c r="M9257" s="2"/>
    </row>
    <row r="9258" spans="12:13" x14ac:dyDescent="0.2">
      <c r="L9258" s="2"/>
      <c r="M9258" s="2"/>
    </row>
    <row r="9259" spans="12:13" x14ac:dyDescent="0.2">
      <c r="L9259" s="2"/>
      <c r="M9259" s="2"/>
    </row>
    <row r="9260" spans="12:13" x14ac:dyDescent="0.2">
      <c r="L9260" s="2"/>
      <c r="M9260" s="2"/>
    </row>
    <row r="9261" spans="12:13" x14ac:dyDescent="0.2">
      <c r="L9261" s="2"/>
      <c r="M9261" s="2"/>
    </row>
    <row r="9262" spans="12:13" x14ac:dyDescent="0.2">
      <c r="L9262" s="2"/>
      <c r="M9262" s="2"/>
    </row>
    <row r="9263" spans="12:13" x14ac:dyDescent="0.2">
      <c r="L9263" s="2"/>
      <c r="M9263" s="2"/>
    </row>
    <row r="9264" spans="12:13" x14ac:dyDescent="0.2">
      <c r="L9264" s="2"/>
      <c r="M9264" s="2"/>
    </row>
    <row r="9265" spans="12:13" x14ac:dyDescent="0.2">
      <c r="L9265" s="2"/>
      <c r="M9265" s="2"/>
    </row>
    <row r="9266" spans="12:13" x14ac:dyDescent="0.2">
      <c r="L9266" s="2"/>
      <c r="M9266" s="2"/>
    </row>
    <row r="9267" spans="12:13" x14ac:dyDescent="0.2">
      <c r="L9267" s="2"/>
      <c r="M9267" s="2"/>
    </row>
    <row r="9268" spans="12:13" x14ac:dyDescent="0.2">
      <c r="L9268" s="2"/>
      <c r="M9268" s="2"/>
    </row>
    <row r="9269" spans="12:13" x14ac:dyDescent="0.2">
      <c r="L9269" s="2"/>
      <c r="M9269" s="2"/>
    </row>
    <row r="9270" spans="12:13" x14ac:dyDescent="0.2">
      <c r="L9270" s="2"/>
      <c r="M9270" s="2"/>
    </row>
    <row r="9271" spans="12:13" x14ac:dyDescent="0.2">
      <c r="L9271" s="2"/>
      <c r="M9271" s="2"/>
    </row>
    <row r="9272" spans="12:13" x14ac:dyDescent="0.2">
      <c r="L9272" s="2"/>
      <c r="M9272" s="2"/>
    </row>
    <row r="9273" spans="12:13" x14ac:dyDescent="0.2">
      <c r="L9273" s="2"/>
      <c r="M9273" s="2"/>
    </row>
    <row r="9274" spans="12:13" x14ac:dyDescent="0.2">
      <c r="L9274" s="2"/>
      <c r="M9274" s="2"/>
    </row>
    <row r="9275" spans="12:13" x14ac:dyDescent="0.2">
      <c r="L9275" s="2"/>
      <c r="M9275" s="2"/>
    </row>
    <row r="9276" spans="12:13" x14ac:dyDescent="0.2">
      <c r="L9276" s="2"/>
      <c r="M9276" s="2"/>
    </row>
    <row r="9277" spans="12:13" x14ac:dyDescent="0.2">
      <c r="L9277" s="2"/>
      <c r="M9277" s="2"/>
    </row>
    <row r="9278" spans="12:13" x14ac:dyDescent="0.2">
      <c r="L9278" s="2"/>
      <c r="M9278" s="2"/>
    </row>
    <row r="9279" spans="12:13" x14ac:dyDescent="0.2">
      <c r="L9279" s="2"/>
      <c r="M9279" s="2"/>
    </row>
    <row r="9280" spans="12:13" x14ac:dyDescent="0.2">
      <c r="L9280" s="2"/>
      <c r="M9280" s="2"/>
    </row>
    <row r="9281" spans="12:13" x14ac:dyDescent="0.2">
      <c r="L9281" s="2"/>
      <c r="M9281" s="2"/>
    </row>
    <row r="9282" spans="12:13" x14ac:dyDescent="0.2">
      <c r="L9282" s="2"/>
      <c r="M9282" s="2"/>
    </row>
    <row r="9283" spans="12:13" x14ac:dyDescent="0.2">
      <c r="L9283" s="2"/>
      <c r="M9283" s="2"/>
    </row>
    <row r="9284" spans="12:13" x14ac:dyDescent="0.2">
      <c r="L9284" s="2"/>
      <c r="M9284" s="2"/>
    </row>
    <row r="9285" spans="12:13" x14ac:dyDescent="0.2">
      <c r="L9285" s="2"/>
      <c r="M9285" s="2"/>
    </row>
    <row r="9286" spans="12:13" x14ac:dyDescent="0.2">
      <c r="L9286" s="2"/>
      <c r="M9286" s="2"/>
    </row>
    <row r="9287" spans="12:13" x14ac:dyDescent="0.2">
      <c r="L9287" s="2"/>
      <c r="M9287" s="2"/>
    </row>
    <row r="9288" spans="12:13" x14ac:dyDescent="0.2">
      <c r="L9288" s="2"/>
      <c r="M9288" s="2"/>
    </row>
    <row r="9289" spans="12:13" x14ac:dyDescent="0.2">
      <c r="L9289" s="2"/>
      <c r="M9289" s="2"/>
    </row>
    <row r="9290" spans="12:13" x14ac:dyDescent="0.2">
      <c r="L9290" s="2"/>
      <c r="M9290" s="2"/>
    </row>
    <row r="9291" spans="12:13" x14ac:dyDescent="0.2">
      <c r="L9291" s="2"/>
      <c r="M9291" s="2"/>
    </row>
    <row r="9292" spans="12:13" x14ac:dyDescent="0.2">
      <c r="L9292" s="2"/>
      <c r="M9292" s="2"/>
    </row>
    <row r="9293" spans="12:13" x14ac:dyDescent="0.2">
      <c r="L9293" s="2"/>
      <c r="M9293" s="2"/>
    </row>
    <row r="9294" spans="12:13" x14ac:dyDescent="0.2">
      <c r="L9294" s="2"/>
      <c r="M9294" s="2"/>
    </row>
    <row r="9295" spans="12:13" x14ac:dyDescent="0.2">
      <c r="L9295" s="2"/>
      <c r="M9295" s="2"/>
    </row>
    <row r="9296" spans="12:13" x14ac:dyDescent="0.2">
      <c r="L9296" s="2"/>
      <c r="M9296" s="2"/>
    </row>
    <row r="9297" spans="12:13" x14ac:dyDescent="0.2">
      <c r="L9297" s="2"/>
      <c r="M9297" s="2"/>
    </row>
    <row r="9298" spans="12:13" x14ac:dyDescent="0.2">
      <c r="L9298" s="2"/>
      <c r="M9298" s="2"/>
    </row>
    <row r="9299" spans="12:13" x14ac:dyDescent="0.2">
      <c r="L9299" s="2"/>
      <c r="M9299" s="2"/>
    </row>
    <row r="9300" spans="12:13" x14ac:dyDescent="0.2">
      <c r="L9300" s="2"/>
      <c r="M9300" s="2"/>
    </row>
    <row r="9301" spans="12:13" x14ac:dyDescent="0.2">
      <c r="L9301" s="2"/>
      <c r="M9301" s="2"/>
    </row>
    <row r="9302" spans="12:13" x14ac:dyDescent="0.2">
      <c r="L9302" s="2"/>
      <c r="M9302" s="2"/>
    </row>
    <row r="9303" spans="12:13" x14ac:dyDescent="0.2">
      <c r="L9303" s="2"/>
      <c r="M9303" s="2"/>
    </row>
    <row r="9304" spans="12:13" x14ac:dyDescent="0.2">
      <c r="L9304" s="2"/>
      <c r="M9304" s="2"/>
    </row>
    <row r="9305" spans="12:13" x14ac:dyDescent="0.2">
      <c r="L9305" s="2"/>
      <c r="M9305" s="2"/>
    </row>
    <row r="9306" spans="12:13" x14ac:dyDescent="0.2">
      <c r="L9306" s="2"/>
      <c r="M9306" s="2"/>
    </row>
    <row r="9307" spans="12:13" x14ac:dyDescent="0.2">
      <c r="L9307" s="2"/>
      <c r="M9307" s="2"/>
    </row>
    <row r="9308" spans="12:13" x14ac:dyDescent="0.2">
      <c r="L9308" s="2"/>
      <c r="M9308" s="2"/>
    </row>
    <row r="9309" spans="12:13" x14ac:dyDescent="0.2">
      <c r="L9309" s="2"/>
      <c r="M9309" s="2"/>
    </row>
    <row r="9310" spans="12:13" x14ac:dyDescent="0.2">
      <c r="L9310" s="2"/>
      <c r="M9310" s="2"/>
    </row>
    <row r="9311" spans="12:13" x14ac:dyDescent="0.2">
      <c r="L9311" s="2"/>
      <c r="M9311" s="2"/>
    </row>
    <row r="9312" spans="12:13" x14ac:dyDescent="0.2">
      <c r="L9312" s="2"/>
      <c r="M9312" s="2"/>
    </row>
    <row r="9313" spans="12:13" x14ac:dyDescent="0.2">
      <c r="L9313" s="2"/>
      <c r="M9313" s="2"/>
    </row>
    <row r="9314" spans="12:13" x14ac:dyDescent="0.2">
      <c r="L9314" s="2"/>
      <c r="M9314" s="2"/>
    </row>
    <row r="9315" spans="12:13" x14ac:dyDescent="0.2">
      <c r="L9315" s="2"/>
      <c r="M9315" s="2"/>
    </row>
    <row r="9316" spans="12:13" x14ac:dyDescent="0.2">
      <c r="L9316" s="2"/>
      <c r="M9316" s="2"/>
    </row>
    <row r="9317" spans="12:13" x14ac:dyDescent="0.2">
      <c r="L9317" s="2"/>
      <c r="M9317" s="2"/>
    </row>
    <row r="9318" spans="12:13" x14ac:dyDescent="0.2">
      <c r="L9318" s="2"/>
      <c r="M9318" s="2"/>
    </row>
    <row r="9319" spans="12:13" x14ac:dyDescent="0.2">
      <c r="L9319" s="2"/>
      <c r="M9319" s="2"/>
    </row>
    <row r="9320" spans="12:13" x14ac:dyDescent="0.2">
      <c r="L9320" s="2"/>
      <c r="M9320" s="2"/>
    </row>
    <row r="9321" spans="12:13" x14ac:dyDescent="0.2">
      <c r="L9321" s="2"/>
      <c r="M9321" s="2"/>
    </row>
    <row r="9322" spans="12:13" x14ac:dyDescent="0.2">
      <c r="L9322" s="2"/>
      <c r="M9322" s="2"/>
    </row>
    <row r="9323" spans="12:13" x14ac:dyDescent="0.2">
      <c r="L9323" s="2"/>
      <c r="M9323" s="2"/>
    </row>
    <row r="9324" spans="12:13" x14ac:dyDescent="0.2">
      <c r="L9324" s="2"/>
      <c r="M9324" s="2"/>
    </row>
    <row r="9325" spans="12:13" x14ac:dyDescent="0.2">
      <c r="L9325" s="2"/>
      <c r="M9325" s="2"/>
    </row>
    <row r="9326" spans="12:13" x14ac:dyDescent="0.2">
      <c r="L9326" s="2"/>
      <c r="M9326" s="2"/>
    </row>
    <row r="9327" spans="12:13" x14ac:dyDescent="0.2">
      <c r="L9327" s="2"/>
      <c r="M9327" s="2"/>
    </row>
    <row r="9328" spans="12:13" x14ac:dyDescent="0.2">
      <c r="L9328" s="2"/>
      <c r="M9328" s="2"/>
    </row>
    <row r="9329" spans="12:13" x14ac:dyDescent="0.2">
      <c r="L9329" s="2"/>
      <c r="M9329" s="2"/>
    </row>
    <row r="9330" spans="12:13" x14ac:dyDescent="0.2">
      <c r="L9330" s="2"/>
      <c r="M9330" s="2"/>
    </row>
    <row r="9331" spans="12:13" x14ac:dyDescent="0.2">
      <c r="L9331" s="2"/>
      <c r="M9331" s="2"/>
    </row>
    <row r="9332" spans="12:13" x14ac:dyDescent="0.2">
      <c r="L9332" s="2"/>
      <c r="M9332" s="2"/>
    </row>
    <row r="9333" spans="12:13" x14ac:dyDescent="0.2">
      <c r="L9333" s="2"/>
      <c r="M9333" s="2"/>
    </row>
    <row r="9334" spans="12:13" x14ac:dyDescent="0.2">
      <c r="L9334" s="2"/>
      <c r="M9334" s="2"/>
    </row>
    <row r="9335" spans="12:13" x14ac:dyDescent="0.2">
      <c r="L9335" s="2"/>
      <c r="M9335" s="2"/>
    </row>
    <row r="9336" spans="12:13" x14ac:dyDescent="0.2">
      <c r="L9336" s="2"/>
      <c r="M9336" s="2"/>
    </row>
    <row r="9337" spans="12:13" x14ac:dyDescent="0.2">
      <c r="L9337" s="2"/>
      <c r="M9337" s="2"/>
    </row>
    <row r="9338" spans="12:13" x14ac:dyDescent="0.2">
      <c r="L9338" s="2"/>
      <c r="M9338" s="2"/>
    </row>
    <row r="9339" spans="12:13" x14ac:dyDescent="0.2">
      <c r="L9339" s="2"/>
      <c r="M9339" s="2"/>
    </row>
    <row r="9340" spans="12:13" x14ac:dyDescent="0.2">
      <c r="L9340" s="2"/>
      <c r="M9340" s="2"/>
    </row>
    <row r="9341" spans="12:13" x14ac:dyDescent="0.2">
      <c r="L9341" s="2"/>
      <c r="M9341" s="2"/>
    </row>
    <row r="9342" spans="12:13" x14ac:dyDescent="0.2">
      <c r="L9342" s="2"/>
      <c r="M9342" s="2"/>
    </row>
    <row r="9343" spans="12:13" x14ac:dyDescent="0.2">
      <c r="L9343" s="2"/>
      <c r="M9343" s="2"/>
    </row>
    <row r="9344" spans="12:13" x14ac:dyDescent="0.2">
      <c r="L9344" s="2"/>
      <c r="M9344" s="2"/>
    </row>
    <row r="9345" spans="12:13" x14ac:dyDescent="0.2">
      <c r="L9345" s="2"/>
      <c r="M9345" s="2"/>
    </row>
    <row r="9346" spans="12:13" x14ac:dyDescent="0.2">
      <c r="L9346" s="2"/>
      <c r="M9346" s="2"/>
    </row>
    <row r="9347" spans="12:13" x14ac:dyDescent="0.2">
      <c r="L9347" s="2"/>
      <c r="M9347" s="2"/>
    </row>
    <row r="9348" spans="12:13" x14ac:dyDescent="0.2">
      <c r="L9348" s="2"/>
      <c r="M9348" s="2"/>
    </row>
    <row r="9349" spans="12:13" x14ac:dyDescent="0.2">
      <c r="L9349" s="2"/>
      <c r="M9349" s="2"/>
    </row>
    <row r="9350" spans="12:13" x14ac:dyDescent="0.2">
      <c r="L9350" s="2"/>
      <c r="M9350" s="2"/>
    </row>
    <row r="9351" spans="12:13" x14ac:dyDescent="0.2">
      <c r="L9351" s="2"/>
      <c r="M9351" s="2"/>
    </row>
    <row r="9352" spans="12:13" x14ac:dyDescent="0.2">
      <c r="L9352" s="2"/>
      <c r="M9352" s="2"/>
    </row>
    <row r="9353" spans="12:13" x14ac:dyDescent="0.2">
      <c r="L9353" s="2"/>
      <c r="M9353" s="2"/>
    </row>
    <row r="9354" spans="12:13" x14ac:dyDescent="0.2">
      <c r="L9354" s="2"/>
      <c r="M9354" s="2"/>
    </row>
    <row r="9355" spans="12:13" x14ac:dyDescent="0.2">
      <c r="L9355" s="2"/>
      <c r="M9355" s="2"/>
    </row>
    <row r="9356" spans="12:13" x14ac:dyDescent="0.2">
      <c r="L9356" s="2"/>
      <c r="M9356" s="2"/>
    </row>
    <row r="9357" spans="12:13" x14ac:dyDescent="0.2">
      <c r="L9357" s="2"/>
      <c r="M9357" s="2"/>
    </row>
    <row r="9358" spans="12:13" x14ac:dyDescent="0.2">
      <c r="L9358" s="2"/>
      <c r="M9358" s="2"/>
    </row>
    <row r="9359" spans="12:13" x14ac:dyDescent="0.2">
      <c r="L9359" s="2"/>
      <c r="M9359" s="2"/>
    </row>
    <row r="9360" spans="12:13" x14ac:dyDescent="0.2">
      <c r="L9360" s="2"/>
      <c r="M9360" s="2"/>
    </row>
    <row r="9361" spans="12:13" x14ac:dyDescent="0.2">
      <c r="L9361" s="2"/>
      <c r="M9361" s="2"/>
    </row>
    <row r="9362" spans="12:13" x14ac:dyDescent="0.2">
      <c r="L9362" s="2"/>
      <c r="M9362" s="2"/>
    </row>
    <row r="9363" spans="12:13" x14ac:dyDescent="0.2">
      <c r="L9363" s="2"/>
      <c r="M9363" s="2"/>
    </row>
    <row r="9364" spans="12:13" x14ac:dyDescent="0.2">
      <c r="L9364" s="2"/>
      <c r="M9364" s="2"/>
    </row>
    <row r="9365" spans="12:13" x14ac:dyDescent="0.2">
      <c r="L9365" s="2"/>
      <c r="M9365" s="2"/>
    </row>
    <row r="9366" spans="12:13" x14ac:dyDescent="0.2">
      <c r="L9366" s="2"/>
      <c r="M9366" s="2"/>
    </row>
    <row r="9367" spans="12:13" x14ac:dyDescent="0.2">
      <c r="L9367" s="2"/>
      <c r="M9367" s="2"/>
    </row>
    <row r="9368" spans="12:13" x14ac:dyDescent="0.2">
      <c r="L9368" s="2"/>
      <c r="M9368" s="2"/>
    </row>
    <row r="9369" spans="12:13" x14ac:dyDescent="0.2">
      <c r="L9369" s="2"/>
      <c r="M9369" s="2"/>
    </row>
    <row r="9370" spans="12:13" x14ac:dyDescent="0.2">
      <c r="L9370" s="2"/>
      <c r="M9370" s="2"/>
    </row>
    <row r="9371" spans="12:13" x14ac:dyDescent="0.2">
      <c r="L9371" s="2"/>
      <c r="M9371" s="2"/>
    </row>
    <row r="9372" spans="12:13" x14ac:dyDescent="0.2">
      <c r="L9372" s="2"/>
      <c r="M9372" s="2"/>
    </row>
    <row r="9373" spans="12:13" x14ac:dyDescent="0.2">
      <c r="L9373" s="2"/>
      <c r="M9373" s="2"/>
    </row>
    <row r="9374" spans="12:13" x14ac:dyDescent="0.2">
      <c r="L9374" s="2"/>
      <c r="M9374" s="2"/>
    </row>
    <row r="9375" spans="12:13" x14ac:dyDescent="0.2">
      <c r="L9375" s="2"/>
      <c r="M9375" s="2"/>
    </row>
    <row r="9376" spans="12:13" x14ac:dyDescent="0.2">
      <c r="L9376" s="2"/>
      <c r="M9376" s="2"/>
    </row>
    <row r="9377" spans="12:13" x14ac:dyDescent="0.2">
      <c r="L9377" s="2"/>
      <c r="M9377" s="2"/>
    </row>
    <row r="9378" spans="12:13" x14ac:dyDescent="0.2">
      <c r="L9378" s="2"/>
      <c r="M9378" s="2"/>
    </row>
    <row r="9379" spans="12:13" x14ac:dyDescent="0.2">
      <c r="L9379" s="2"/>
      <c r="M9379" s="2"/>
    </row>
    <row r="9380" spans="12:13" x14ac:dyDescent="0.2">
      <c r="L9380" s="2"/>
      <c r="M9380" s="2"/>
    </row>
    <row r="9381" spans="12:13" x14ac:dyDescent="0.2">
      <c r="L9381" s="2"/>
      <c r="M9381" s="2"/>
    </row>
    <row r="9382" spans="12:13" x14ac:dyDescent="0.2">
      <c r="L9382" s="2"/>
      <c r="M9382" s="2"/>
    </row>
    <row r="9383" spans="12:13" x14ac:dyDescent="0.2">
      <c r="L9383" s="2"/>
      <c r="M9383" s="2"/>
    </row>
    <row r="9384" spans="12:13" x14ac:dyDescent="0.2">
      <c r="L9384" s="2"/>
      <c r="M9384" s="2"/>
    </row>
    <row r="9385" spans="12:13" x14ac:dyDescent="0.2">
      <c r="L9385" s="2"/>
      <c r="M9385" s="2"/>
    </row>
    <row r="9386" spans="12:13" x14ac:dyDescent="0.2">
      <c r="L9386" s="2"/>
      <c r="M9386" s="2"/>
    </row>
    <row r="9387" spans="12:13" x14ac:dyDescent="0.2">
      <c r="L9387" s="2"/>
      <c r="M9387" s="2"/>
    </row>
    <row r="9388" spans="12:13" x14ac:dyDescent="0.2">
      <c r="L9388" s="2"/>
      <c r="M9388" s="2"/>
    </row>
    <row r="9389" spans="12:13" x14ac:dyDescent="0.2">
      <c r="L9389" s="2"/>
      <c r="M9389" s="2"/>
    </row>
    <row r="9390" spans="12:13" x14ac:dyDescent="0.2">
      <c r="L9390" s="2"/>
      <c r="M9390" s="2"/>
    </row>
    <row r="9391" spans="12:13" x14ac:dyDescent="0.2">
      <c r="L9391" s="2"/>
      <c r="M9391" s="2"/>
    </row>
    <row r="9392" spans="12:13" x14ac:dyDescent="0.2">
      <c r="L9392" s="2"/>
      <c r="M9392" s="2"/>
    </row>
    <row r="9393" spans="12:13" x14ac:dyDescent="0.2">
      <c r="L9393" s="2"/>
      <c r="M9393" s="2"/>
    </row>
    <row r="9394" spans="12:13" x14ac:dyDescent="0.2">
      <c r="L9394" s="2"/>
      <c r="M9394" s="2"/>
    </row>
    <row r="9395" spans="12:13" x14ac:dyDescent="0.2">
      <c r="L9395" s="2"/>
      <c r="M9395" s="2"/>
    </row>
    <row r="9396" spans="12:13" x14ac:dyDescent="0.2">
      <c r="L9396" s="2"/>
      <c r="M9396" s="2"/>
    </row>
    <row r="9397" spans="12:13" x14ac:dyDescent="0.2">
      <c r="L9397" s="2"/>
      <c r="M9397" s="2"/>
    </row>
    <row r="9398" spans="12:13" x14ac:dyDescent="0.2">
      <c r="L9398" s="2"/>
      <c r="M9398" s="2"/>
    </row>
    <row r="9399" spans="12:13" x14ac:dyDescent="0.2">
      <c r="L9399" s="2"/>
      <c r="M9399" s="2"/>
    </row>
    <row r="9400" spans="12:13" x14ac:dyDescent="0.2">
      <c r="L9400" s="2"/>
      <c r="M9400" s="2"/>
    </row>
    <row r="9401" spans="12:13" x14ac:dyDescent="0.2">
      <c r="L9401" s="2"/>
      <c r="M9401" s="2"/>
    </row>
    <row r="9402" spans="12:13" x14ac:dyDescent="0.2">
      <c r="L9402" s="2"/>
      <c r="M9402" s="2"/>
    </row>
    <row r="9403" spans="12:13" x14ac:dyDescent="0.2">
      <c r="L9403" s="2"/>
      <c r="M9403" s="2"/>
    </row>
    <row r="9404" spans="12:13" x14ac:dyDescent="0.2">
      <c r="L9404" s="2"/>
      <c r="M9404" s="2"/>
    </row>
    <row r="9405" spans="12:13" x14ac:dyDescent="0.2">
      <c r="L9405" s="2"/>
      <c r="M9405" s="2"/>
    </row>
    <row r="9406" spans="12:13" x14ac:dyDescent="0.2">
      <c r="L9406" s="2"/>
      <c r="M9406" s="2"/>
    </row>
    <row r="9407" spans="12:13" x14ac:dyDescent="0.2">
      <c r="L9407" s="2"/>
      <c r="M9407" s="2"/>
    </row>
    <row r="9408" spans="12:13" x14ac:dyDescent="0.2">
      <c r="L9408" s="2"/>
      <c r="M9408" s="2"/>
    </row>
    <row r="9409" spans="12:13" x14ac:dyDescent="0.2">
      <c r="L9409" s="2"/>
      <c r="M9409" s="2"/>
    </row>
    <row r="9410" spans="12:13" x14ac:dyDescent="0.2">
      <c r="L9410" s="2"/>
      <c r="M9410" s="2"/>
    </row>
    <row r="9411" spans="12:13" x14ac:dyDescent="0.2">
      <c r="L9411" s="2"/>
      <c r="M9411" s="2"/>
    </row>
    <row r="9412" spans="12:13" x14ac:dyDescent="0.2">
      <c r="L9412" s="2"/>
      <c r="M9412" s="2"/>
    </row>
    <row r="9413" spans="12:13" x14ac:dyDescent="0.2">
      <c r="L9413" s="2"/>
      <c r="M9413" s="2"/>
    </row>
    <row r="9414" spans="12:13" x14ac:dyDescent="0.2">
      <c r="L9414" s="2"/>
      <c r="M9414" s="2"/>
    </row>
    <row r="9415" spans="12:13" x14ac:dyDescent="0.2">
      <c r="L9415" s="2"/>
      <c r="M9415" s="2"/>
    </row>
    <row r="9416" spans="12:13" x14ac:dyDescent="0.2">
      <c r="L9416" s="2"/>
      <c r="M9416" s="2"/>
    </row>
    <row r="9417" spans="12:13" x14ac:dyDescent="0.2">
      <c r="L9417" s="2"/>
      <c r="M9417" s="2"/>
    </row>
    <row r="9418" spans="12:13" x14ac:dyDescent="0.2">
      <c r="L9418" s="2"/>
      <c r="M9418" s="2"/>
    </row>
    <row r="9419" spans="12:13" x14ac:dyDescent="0.2">
      <c r="L9419" s="2"/>
      <c r="M9419" s="2"/>
    </row>
    <row r="9420" spans="12:13" x14ac:dyDescent="0.2">
      <c r="L9420" s="2"/>
      <c r="M9420" s="2"/>
    </row>
    <row r="9421" spans="12:13" x14ac:dyDescent="0.2">
      <c r="L9421" s="2"/>
      <c r="M9421" s="2"/>
    </row>
    <row r="9422" spans="12:13" x14ac:dyDescent="0.2">
      <c r="L9422" s="2"/>
      <c r="M9422" s="2"/>
    </row>
    <row r="9423" spans="12:13" x14ac:dyDescent="0.2">
      <c r="L9423" s="2"/>
      <c r="M9423" s="2"/>
    </row>
    <row r="9424" spans="12:13" x14ac:dyDescent="0.2">
      <c r="L9424" s="2"/>
      <c r="M9424" s="2"/>
    </row>
    <row r="9425" spans="12:13" x14ac:dyDescent="0.2">
      <c r="L9425" s="2"/>
      <c r="M9425" s="2"/>
    </row>
    <row r="9426" spans="12:13" x14ac:dyDescent="0.2">
      <c r="L9426" s="2"/>
      <c r="M9426" s="2"/>
    </row>
    <row r="9427" spans="12:13" x14ac:dyDescent="0.2">
      <c r="L9427" s="2"/>
      <c r="M9427" s="2"/>
    </row>
    <row r="9428" spans="12:13" x14ac:dyDescent="0.2">
      <c r="L9428" s="2"/>
      <c r="M9428" s="2"/>
    </row>
    <row r="9429" spans="12:13" x14ac:dyDescent="0.2">
      <c r="L9429" s="2"/>
      <c r="M9429" s="2"/>
    </row>
    <row r="9430" spans="12:13" x14ac:dyDescent="0.2">
      <c r="L9430" s="2"/>
      <c r="M9430" s="2"/>
    </row>
    <row r="9431" spans="12:13" x14ac:dyDescent="0.2">
      <c r="L9431" s="2"/>
      <c r="M9431" s="2"/>
    </row>
    <row r="9432" spans="12:13" x14ac:dyDescent="0.2">
      <c r="L9432" s="2"/>
      <c r="M9432" s="2"/>
    </row>
    <row r="9433" spans="12:13" x14ac:dyDescent="0.2">
      <c r="L9433" s="2"/>
      <c r="M9433" s="2"/>
    </row>
    <row r="9434" spans="12:13" x14ac:dyDescent="0.2">
      <c r="L9434" s="2"/>
      <c r="M9434" s="2"/>
    </row>
    <row r="9435" spans="12:13" x14ac:dyDescent="0.2">
      <c r="L9435" s="2"/>
      <c r="M9435" s="2"/>
    </row>
    <row r="9436" spans="12:13" x14ac:dyDescent="0.2">
      <c r="L9436" s="2"/>
      <c r="M9436" s="2"/>
    </row>
    <row r="9437" spans="12:13" x14ac:dyDescent="0.2">
      <c r="L9437" s="2"/>
      <c r="M9437" s="2"/>
    </row>
    <row r="9438" spans="12:13" x14ac:dyDescent="0.2">
      <c r="L9438" s="2"/>
      <c r="M9438" s="2"/>
    </row>
    <row r="9439" spans="12:13" x14ac:dyDescent="0.2">
      <c r="L9439" s="2"/>
      <c r="M9439" s="2"/>
    </row>
    <row r="9440" spans="12:13" x14ac:dyDescent="0.2">
      <c r="L9440" s="2"/>
      <c r="M9440" s="2"/>
    </row>
    <row r="9441" spans="12:13" x14ac:dyDescent="0.2">
      <c r="L9441" s="2"/>
      <c r="M9441" s="2"/>
    </row>
    <row r="9442" spans="12:13" x14ac:dyDescent="0.2">
      <c r="L9442" s="2"/>
      <c r="M9442" s="2"/>
    </row>
    <row r="9443" spans="12:13" x14ac:dyDescent="0.2">
      <c r="L9443" s="2"/>
      <c r="M9443" s="2"/>
    </row>
    <row r="9444" spans="12:13" x14ac:dyDescent="0.2">
      <c r="L9444" s="2"/>
      <c r="M9444" s="2"/>
    </row>
    <row r="9445" spans="12:13" x14ac:dyDescent="0.2">
      <c r="L9445" s="2"/>
      <c r="M9445" s="2"/>
    </row>
    <row r="9446" spans="12:13" x14ac:dyDescent="0.2">
      <c r="L9446" s="2"/>
      <c r="M9446" s="2"/>
    </row>
    <row r="9447" spans="12:13" x14ac:dyDescent="0.2">
      <c r="L9447" s="2"/>
      <c r="M9447" s="2"/>
    </row>
    <row r="9448" spans="12:13" x14ac:dyDescent="0.2">
      <c r="L9448" s="2"/>
      <c r="M9448" s="2"/>
    </row>
    <row r="9449" spans="12:13" x14ac:dyDescent="0.2">
      <c r="L9449" s="2"/>
      <c r="M9449" s="2"/>
    </row>
    <row r="9450" spans="12:13" x14ac:dyDescent="0.2">
      <c r="L9450" s="2"/>
      <c r="M9450" s="2"/>
    </row>
    <row r="9451" spans="12:13" x14ac:dyDescent="0.2">
      <c r="L9451" s="2"/>
      <c r="M9451" s="2"/>
    </row>
    <row r="9452" spans="12:13" x14ac:dyDescent="0.2">
      <c r="L9452" s="2"/>
      <c r="M9452" s="2"/>
    </row>
    <row r="9453" spans="12:13" x14ac:dyDescent="0.2">
      <c r="L9453" s="2"/>
      <c r="M9453" s="2"/>
    </row>
    <row r="9454" spans="12:13" x14ac:dyDescent="0.2">
      <c r="L9454" s="2"/>
      <c r="M9454" s="2"/>
    </row>
    <row r="9455" spans="12:13" x14ac:dyDescent="0.2">
      <c r="L9455" s="2"/>
      <c r="M9455" s="2"/>
    </row>
    <row r="9456" spans="12:13" x14ac:dyDescent="0.2">
      <c r="L9456" s="2"/>
      <c r="M9456" s="2"/>
    </row>
    <row r="9457" spans="12:13" x14ac:dyDescent="0.2">
      <c r="L9457" s="2"/>
      <c r="M9457" s="2"/>
    </row>
    <row r="9458" spans="12:13" x14ac:dyDescent="0.2">
      <c r="L9458" s="2"/>
      <c r="M9458" s="2"/>
    </row>
    <row r="9459" spans="12:13" x14ac:dyDescent="0.2">
      <c r="L9459" s="2"/>
      <c r="M9459" s="2"/>
    </row>
    <row r="9460" spans="12:13" x14ac:dyDescent="0.2">
      <c r="L9460" s="2"/>
      <c r="M9460" s="2"/>
    </row>
    <row r="9461" spans="12:13" x14ac:dyDescent="0.2">
      <c r="L9461" s="2"/>
      <c r="M9461" s="2"/>
    </row>
    <row r="9462" spans="12:13" x14ac:dyDescent="0.2">
      <c r="L9462" s="2"/>
      <c r="M9462" s="2"/>
    </row>
    <row r="9463" spans="12:13" x14ac:dyDescent="0.2">
      <c r="L9463" s="2"/>
      <c r="M9463" s="2"/>
    </row>
    <row r="9464" spans="12:13" x14ac:dyDescent="0.2">
      <c r="L9464" s="2"/>
      <c r="M9464" s="2"/>
    </row>
    <row r="9465" spans="12:13" x14ac:dyDescent="0.2">
      <c r="L9465" s="2"/>
      <c r="M9465" s="2"/>
    </row>
    <row r="9466" spans="12:13" x14ac:dyDescent="0.2">
      <c r="L9466" s="2"/>
      <c r="M9466" s="2"/>
    </row>
    <row r="9467" spans="12:13" x14ac:dyDescent="0.2">
      <c r="L9467" s="2"/>
      <c r="M9467" s="2"/>
    </row>
    <row r="9468" spans="12:13" x14ac:dyDescent="0.2">
      <c r="L9468" s="2"/>
      <c r="M9468" s="2"/>
    </row>
    <row r="9469" spans="12:13" x14ac:dyDescent="0.2">
      <c r="L9469" s="2"/>
      <c r="M9469" s="2"/>
    </row>
    <row r="9470" spans="12:13" x14ac:dyDescent="0.2">
      <c r="L9470" s="2"/>
      <c r="M9470" s="2"/>
    </row>
    <row r="9471" spans="12:13" x14ac:dyDescent="0.2">
      <c r="L9471" s="2"/>
      <c r="M9471" s="2"/>
    </row>
    <row r="9472" spans="12:13" x14ac:dyDescent="0.2">
      <c r="L9472" s="2"/>
      <c r="M9472" s="2"/>
    </row>
    <row r="9473" spans="12:13" x14ac:dyDescent="0.2">
      <c r="L9473" s="2"/>
      <c r="M9473" s="2"/>
    </row>
    <row r="9474" spans="12:13" x14ac:dyDescent="0.2">
      <c r="L9474" s="2"/>
      <c r="M9474" s="2"/>
    </row>
    <row r="9475" spans="12:13" x14ac:dyDescent="0.2">
      <c r="L9475" s="2"/>
      <c r="M9475" s="2"/>
    </row>
    <row r="9476" spans="12:13" x14ac:dyDescent="0.2">
      <c r="L9476" s="2"/>
      <c r="M9476" s="2"/>
    </row>
    <row r="9477" spans="12:13" x14ac:dyDescent="0.2">
      <c r="L9477" s="2"/>
      <c r="M9477" s="2"/>
    </row>
    <row r="9478" spans="12:13" x14ac:dyDescent="0.2">
      <c r="L9478" s="2"/>
      <c r="M9478" s="2"/>
    </row>
    <row r="9479" spans="12:13" x14ac:dyDescent="0.2">
      <c r="L9479" s="2"/>
      <c r="M9479" s="2"/>
    </row>
    <row r="9480" spans="12:13" x14ac:dyDescent="0.2">
      <c r="L9480" s="2"/>
      <c r="M9480" s="2"/>
    </row>
    <row r="9481" spans="12:13" x14ac:dyDescent="0.2">
      <c r="L9481" s="2"/>
      <c r="M9481" s="2"/>
    </row>
    <row r="9482" spans="12:13" x14ac:dyDescent="0.2">
      <c r="L9482" s="2"/>
      <c r="M9482" s="2"/>
    </row>
    <row r="9483" spans="12:13" x14ac:dyDescent="0.2">
      <c r="L9483" s="2"/>
      <c r="M9483" s="2"/>
    </row>
    <row r="9484" spans="12:13" x14ac:dyDescent="0.2">
      <c r="L9484" s="2"/>
      <c r="M9484" s="2"/>
    </row>
    <row r="9485" spans="12:13" x14ac:dyDescent="0.2">
      <c r="L9485" s="2"/>
      <c r="M9485" s="2"/>
    </row>
    <row r="9486" spans="12:13" x14ac:dyDescent="0.2">
      <c r="L9486" s="2"/>
      <c r="M9486" s="2"/>
    </row>
    <row r="9487" spans="12:13" x14ac:dyDescent="0.2">
      <c r="L9487" s="2"/>
      <c r="M9487" s="2"/>
    </row>
    <row r="9488" spans="12:13" x14ac:dyDescent="0.2">
      <c r="L9488" s="2"/>
      <c r="M9488" s="2"/>
    </row>
    <row r="9489" spans="12:13" x14ac:dyDescent="0.2">
      <c r="L9489" s="2"/>
      <c r="M9489" s="2"/>
    </row>
    <row r="9490" spans="12:13" x14ac:dyDescent="0.2">
      <c r="L9490" s="2"/>
      <c r="M9490" s="2"/>
    </row>
    <row r="9491" spans="12:13" x14ac:dyDescent="0.2">
      <c r="L9491" s="2"/>
      <c r="M9491" s="2"/>
    </row>
    <row r="9492" spans="12:13" x14ac:dyDescent="0.2">
      <c r="L9492" s="2"/>
      <c r="M9492" s="2"/>
    </row>
    <row r="9493" spans="12:13" x14ac:dyDescent="0.2">
      <c r="L9493" s="2"/>
      <c r="M9493" s="2"/>
    </row>
    <row r="9494" spans="12:13" x14ac:dyDescent="0.2">
      <c r="L9494" s="2"/>
      <c r="M9494" s="2"/>
    </row>
    <row r="9495" spans="12:13" x14ac:dyDescent="0.2">
      <c r="L9495" s="2"/>
      <c r="M9495" s="2"/>
    </row>
    <row r="9496" spans="12:13" x14ac:dyDescent="0.2">
      <c r="L9496" s="2"/>
      <c r="M9496" s="2"/>
    </row>
    <row r="9497" spans="12:13" x14ac:dyDescent="0.2">
      <c r="L9497" s="2"/>
      <c r="M9497" s="2"/>
    </row>
    <row r="9498" spans="12:13" x14ac:dyDescent="0.2">
      <c r="L9498" s="2"/>
      <c r="M9498" s="2"/>
    </row>
    <row r="9499" spans="12:13" x14ac:dyDescent="0.2">
      <c r="L9499" s="2"/>
      <c r="M9499" s="2"/>
    </row>
    <row r="9500" spans="12:13" x14ac:dyDescent="0.2">
      <c r="L9500" s="2"/>
      <c r="M9500" s="2"/>
    </row>
    <row r="9501" spans="12:13" x14ac:dyDescent="0.2">
      <c r="L9501" s="2"/>
      <c r="M9501" s="2"/>
    </row>
    <row r="9502" spans="12:13" x14ac:dyDescent="0.2">
      <c r="L9502" s="2"/>
      <c r="M9502" s="2"/>
    </row>
    <row r="9503" spans="12:13" x14ac:dyDescent="0.2">
      <c r="L9503" s="2"/>
      <c r="M9503" s="2"/>
    </row>
    <row r="9504" spans="12:13" x14ac:dyDescent="0.2">
      <c r="L9504" s="2"/>
      <c r="M9504" s="2"/>
    </row>
    <row r="9505" spans="12:13" x14ac:dyDescent="0.2">
      <c r="L9505" s="2"/>
      <c r="M9505" s="2"/>
    </row>
    <row r="9506" spans="12:13" x14ac:dyDescent="0.2">
      <c r="L9506" s="2"/>
      <c r="M9506" s="2"/>
    </row>
    <row r="9507" spans="12:13" x14ac:dyDescent="0.2">
      <c r="L9507" s="2"/>
      <c r="M9507" s="2"/>
    </row>
    <row r="9508" spans="12:13" x14ac:dyDescent="0.2">
      <c r="L9508" s="2"/>
      <c r="M9508" s="2"/>
    </row>
    <row r="9509" spans="12:13" x14ac:dyDescent="0.2">
      <c r="L9509" s="2"/>
      <c r="M9509" s="2"/>
    </row>
    <row r="9510" spans="12:13" x14ac:dyDescent="0.2">
      <c r="L9510" s="2"/>
      <c r="M9510" s="2"/>
    </row>
    <row r="9511" spans="12:13" x14ac:dyDescent="0.2">
      <c r="L9511" s="2"/>
      <c r="M9511" s="2"/>
    </row>
    <row r="9512" spans="12:13" x14ac:dyDescent="0.2">
      <c r="L9512" s="2"/>
      <c r="M9512" s="2"/>
    </row>
    <row r="9513" spans="12:13" x14ac:dyDescent="0.2">
      <c r="L9513" s="2"/>
      <c r="M9513" s="2"/>
    </row>
    <row r="9514" spans="12:13" x14ac:dyDescent="0.2">
      <c r="L9514" s="2"/>
      <c r="M9514" s="2"/>
    </row>
    <row r="9515" spans="12:13" x14ac:dyDescent="0.2">
      <c r="L9515" s="2"/>
      <c r="M9515" s="2"/>
    </row>
    <row r="9516" spans="12:13" x14ac:dyDescent="0.2">
      <c r="L9516" s="2"/>
      <c r="M9516" s="2"/>
    </row>
    <row r="9517" spans="12:13" x14ac:dyDescent="0.2">
      <c r="L9517" s="2"/>
      <c r="M9517" s="2"/>
    </row>
    <row r="9518" spans="12:13" x14ac:dyDescent="0.2">
      <c r="L9518" s="2"/>
      <c r="M9518" s="2"/>
    </row>
    <row r="9519" spans="12:13" x14ac:dyDescent="0.2">
      <c r="L9519" s="2"/>
      <c r="M9519" s="2"/>
    </row>
    <row r="9520" spans="12:13" x14ac:dyDescent="0.2">
      <c r="L9520" s="2"/>
      <c r="M9520" s="2"/>
    </row>
    <row r="9521" spans="12:13" x14ac:dyDescent="0.2">
      <c r="L9521" s="2"/>
      <c r="M9521" s="2"/>
    </row>
    <row r="9522" spans="12:13" x14ac:dyDescent="0.2">
      <c r="L9522" s="2"/>
      <c r="M9522" s="2"/>
    </row>
    <row r="9523" spans="12:13" x14ac:dyDescent="0.2">
      <c r="L9523" s="2"/>
      <c r="M9523" s="2"/>
    </row>
    <row r="9524" spans="12:13" x14ac:dyDescent="0.2">
      <c r="L9524" s="2"/>
      <c r="M9524" s="2"/>
    </row>
    <row r="9525" spans="12:13" x14ac:dyDescent="0.2">
      <c r="L9525" s="2"/>
      <c r="M9525" s="2"/>
    </row>
    <row r="9526" spans="12:13" x14ac:dyDescent="0.2">
      <c r="L9526" s="2"/>
      <c r="M9526" s="2"/>
    </row>
    <row r="9527" spans="12:13" x14ac:dyDescent="0.2">
      <c r="L9527" s="2"/>
      <c r="M9527" s="2"/>
    </row>
    <row r="9528" spans="12:13" x14ac:dyDescent="0.2">
      <c r="L9528" s="2"/>
      <c r="M9528" s="2"/>
    </row>
    <row r="9529" spans="12:13" x14ac:dyDescent="0.2">
      <c r="L9529" s="2"/>
      <c r="M9529" s="2"/>
    </row>
    <row r="9530" spans="12:13" x14ac:dyDescent="0.2">
      <c r="L9530" s="2"/>
      <c r="M9530" s="2"/>
    </row>
    <row r="9531" spans="12:13" x14ac:dyDescent="0.2">
      <c r="L9531" s="2"/>
      <c r="M9531" s="2"/>
    </row>
    <row r="9532" spans="12:13" x14ac:dyDescent="0.2">
      <c r="L9532" s="2"/>
      <c r="M9532" s="2"/>
    </row>
    <row r="9533" spans="12:13" x14ac:dyDescent="0.2">
      <c r="L9533" s="2"/>
      <c r="M9533" s="2"/>
    </row>
    <row r="9534" spans="12:13" x14ac:dyDescent="0.2">
      <c r="L9534" s="2"/>
      <c r="M9534" s="2"/>
    </row>
    <row r="9535" spans="12:13" x14ac:dyDescent="0.2">
      <c r="L9535" s="2"/>
      <c r="M9535" s="2"/>
    </row>
    <row r="9536" spans="12:13" x14ac:dyDescent="0.2">
      <c r="L9536" s="2"/>
      <c r="M9536" s="2"/>
    </row>
    <row r="9537" spans="12:13" x14ac:dyDescent="0.2">
      <c r="L9537" s="2"/>
      <c r="M9537" s="2"/>
    </row>
    <row r="9538" spans="12:13" x14ac:dyDescent="0.2">
      <c r="L9538" s="2"/>
      <c r="M9538" s="2"/>
    </row>
    <row r="9539" spans="12:13" x14ac:dyDescent="0.2">
      <c r="L9539" s="2"/>
      <c r="M9539" s="2"/>
    </row>
    <row r="9540" spans="12:13" x14ac:dyDescent="0.2">
      <c r="L9540" s="2"/>
      <c r="M9540" s="2"/>
    </row>
    <row r="9541" spans="12:13" x14ac:dyDescent="0.2">
      <c r="L9541" s="2"/>
      <c r="M9541" s="2"/>
    </row>
    <row r="9542" spans="12:13" x14ac:dyDescent="0.2">
      <c r="L9542" s="2"/>
      <c r="M9542" s="2"/>
    </row>
    <row r="9543" spans="12:13" x14ac:dyDescent="0.2">
      <c r="L9543" s="2"/>
      <c r="M9543" s="2"/>
    </row>
    <row r="9544" spans="12:13" x14ac:dyDescent="0.2">
      <c r="L9544" s="2"/>
      <c r="M9544" s="2"/>
    </row>
    <row r="9545" spans="12:13" x14ac:dyDescent="0.2">
      <c r="L9545" s="2"/>
      <c r="M9545" s="2"/>
    </row>
    <row r="9546" spans="12:13" x14ac:dyDescent="0.2">
      <c r="L9546" s="2"/>
      <c r="M9546" s="2"/>
    </row>
    <row r="9547" spans="12:13" x14ac:dyDescent="0.2">
      <c r="L9547" s="2"/>
      <c r="M9547" s="2"/>
    </row>
    <row r="9548" spans="12:13" x14ac:dyDescent="0.2">
      <c r="L9548" s="2"/>
      <c r="M9548" s="2"/>
    </row>
    <row r="9549" spans="12:13" x14ac:dyDescent="0.2">
      <c r="L9549" s="2"/>
      <c r="M9549" s="2"/>
    </row>
    <row r="9550" spans="12:13" x14ac:dyDescent="0.2">
      <c r="L9550" s="2"/>
      <c r="M9550" s="2"/>
    </row>
    <row r="9551" spans="12:13" x14ac:dyDescent="0.2">
      <c r="L9551" s="2"/>
      <c r="M9551" s="2"/>
    </row>
    <row r="9552" spans="12:13" x14ac:dyDescent="0.2">
      <c r="L9552" s="2"/>
      <c r="M9552" s="2"/>
    </row>
    <row r="9553" spans="12:13" x14ac:dyDescent="0.2">
      <c r="L9553" s="2"/>
      <c r="M9553" s="2"/>
    </row>
    <row r="9554" spans="12:13" x14ac:dyDescent="0.2">
      <c r="L9554" s="2"/>
      <c r="M9554" s="2"/>
    </row>
    <row r="9555" spans="12:13" x14ac:dyDescent="0.2">
      <c r="L9555" s="2"/>
      <c r="M9555" s="2"/>
    </row>
    <row r="9556" spans="12:13" x14ac:dyDescent="0.2">
      <c r="L9556" s="2"/>
      <c r="M9556" s="2"/>
    </row>
    <row r="9557" spans="12:13" x14ac:dyDescent="0.2">
      <c r="L9557" s="2"/>
      <c r="M9557" s="2"/>
    </row>
    <row r="9558" spans="12:13" x14ac:dyDescent="0.2">
      <c r="L9558" s="2"/>
      <c r="M9558" s="2"/>
    </row>
    <row r="9559" spans="12:13" x14ac:dyDescent="0.2">
      <c r="L9559" s="2"/>
      <c r="M9559" s="2"/>
    </row>
    <row r="9560" spans="12:13" x14ac:dyDescent="0.2">
      <c r="L9560" s="2"/>
      <c r="M9560" s="2"/>
    </row>
    <row r="9561" spans="12:13" x14ac:dyDescent="0.2">
      <c r="L9561" s="2"/>
      <c r="M9561" s="2"/>
    </row>
    <row r="9562" spans="12:13" x14ac:dyDescent="0.2">
      <c r="L9562" s="2"/>
      <c r="M9562" s="2"/>
    </row>
    <row r="9563" spans="12:13" x14ac:dyDescent="0.2">
      <c r="L9563" s="2"/>
      <c r="M9563" s="2"/>
    </row>
    <row r="9564" spans="12:13" x14ac:dyDescent="0.2">
      <c r="L9564" s="2"/>
      <c r="M9564" s="2"/>
    </row>
    <row r="9565" spans="12:13" x14ac:dyDescent="0.2">
      <c r="L9565" s="2"/>
      <c r="M9565" s="2"/>
    </row>
    <row r="9566" spans="12:13" x14ac:dyDescent="0.2">
      <c r="L9566" s="2"/>
      <c r="M9566" s="2"/>
    </row>
    <row r="9567" spans="12:13" x14ac:dyDescent="0.2">
      <c r="L9567" s="2"/>
      <c r="M9567" s="2"/>
    </row>
    <row r="9568" spans="12:13" x14ac:dyDescent="0.2">
      <c r="L9568" s="2"/>
      <c r="M9568" s="2"/>
    </row>
    <row r="9569" spans="12:13" x14ac:dyDescent="0.2">
      <c r="L9569" s="2"/>
      <c r="M9569" s="2"/>
    </row>
    <row r="9570" spans="12:13" x14ac:dyDescent="0.2">
      <c r="L9570" s="2"/>
      <c r="M9570" s="2"/>
    </row>
    <row r="9571" spans="12:13" x14ac:dyDescent="0.2">
      <c r="L9571" s="2"/>
      <c r="M9571" s="2"/>
    </row>
    <row r="9572" spans="12:13" x14ac:dyDescent="0.2">
      <c r="L9572" s="2"/>
      <c r="M9572" s="2"/>
    </row>
    <row r="9573" spans="12:13" x14ac:dyDescent="0.2">
      <c r="L9573" s="2"/>
      <c r="M9573" s="2"/>
    </row>
    <row r="9574" spans="12:13" x14ac:dyDescent="0.2">
      <c r="L9574" s="2"/>
      <c r="M9574" s="2"/>
    </row>
    <row r="9575" spans="12:13" x14ac:dyDescent="0.2">
      <c r="L9575" s="2"/>
      <c r="M9575" s="2"/>
    </row>
    <row r="9576" spans="12:13" x14ac:dyDescent="0.2">
      <c r="L9576" s="2"/>
      <c r="M9576" s="2"/>
    </row>
    <row r="9577" spans="12:13" x14ac:dyDescent="0.2">
      <c r="L9577" s="2"/>
      <c r="M9577" s="2"/>
    </row>
    <row r="9578" spans="12:13" x14ac:dyDescent="0.2">
      <c r="L9578" s="2"/>
      <c r="M9578" s="2"/>
    </row>
    <row r="9579" spans="12:13" x14ac:dyDescent="0.2">
      <c r="L9579" s="2"/>
      <c r="M9579" s="2"/>
    </row>
    <row r="9580" spans="12:13" x14ac:dyDescent="0.2">
      <c r="L9580" s="2"/>
      <c r="M9580" s="2"/>
    </row>
    <row r="9581" spans="12:13" x14ac:dyDescent="0.2">
      <c r="L9581" s="2"/>
      <c r="M9581" s="2"/>
    </row>
    <row r="9582" spans="12:13" x14ac:dyDescent="0.2">
      <c r="L9582" s="2"/>
      <c r="M9582" s="2"/>
    </row>
    <row r="9583" spans="12:13" x14ac:dyDescent="0.2">
      <c r="L9583" s="2"/>
      <c r="M9583" s="2"/>
    </row>
    <row r="9584" spans="12:13" x14ac:dyDescent="0.2">
      <c r="L9584" s="2"/>
      <c r="M9584" s="2"/>
    </row>
    <row r="9585" spans="12:13" x14ac:dyDescent="0.2">
      <c r="L9585" s="2"/>
      <c r="M9585" s="2"/>
    </row>
    <row r="9586" spans="12:13" x14ac:dyDescent="0.2">
      <c r="L9586" s="2"/>
      <c r="M9586" s="2"/>
    </row>
    <row r="9587" spans="12:13" x14ac:dyDescent="0.2">
      <c r="L9587" s="2"/>
      <c r="M9587" s="2"/>
    </row>
    <row r="9588" spans="12:13" x14ac:dyDescent="0.2">
      <c r="L9588" s="2"/>
      <c r="M9588" s="2"/>
    </row>
    <row r="9589" spans="12:13" x14ac:dyDescent="0.2">
      <c r="L9589" s="2"/>
      <c r="M9589" s="2"/>
    </row>
    <row r="9590" spans="12:13" x14ac:dyDescent="0.2">
      <c r="L9590" s="2"/>
      <c r="M9590" s="2"/>
    </row>
    <row r="9591" spans="12:13" x14ac:dyDescent="0.2">
      <c r="L9591" s="2"/>
      <c r="M9591" s="2"/>
    </row>
    <row r="9592" spans="12:13" x14ac:dyDescent="0.2">
      <c r="L9592" s="2"/>
      <c r="M9592" s="2"/>
    </row>
    <row r="9593" spans="12:13" x14ac:dyDescent="0.2">
      <c r="L9593" s="2"/>
      <c r="M9593" s="2"/>
    </row>
    <row r="9594" spans="12:13" x14ac:dyDescent="0.2">
      <c r="L9594" s="2"/>
      <c r="M9594" s="2"/>
    </row>
    <row r="9595" spans="12:13" x14ac:dyDescent="0.2">
      <c r="L9595" s="2"/>
      <c r="M9595" s="2"/>
    </row>
    <row r="9596" spans="12:13" x14ac:dyDescent="0.2">
      <c r="L9596" s="2"/>
      <c r="M9596" s="2"/>
    </row>
    <row r="9597" spans="12:13" x14ac:dyDescent="0.2">
      <c r="L9597" s="2"/>
      <c r="M9597" s="2"/>
    </row>
    <row r="9598" spans="12:13" x14ac:dyDescent="0.2">
      <c r="L9598" s="2"/>
      <c r="M9598" s="2"/>
    </row>
    <row r="9599" spans="12:13" x14ac:dyDescent="0.2">
      <c r="L9599" s="2"/>
      <c r="M9599" s="2"/>
    </row>
    <row r="9600" spans="12:13" x14ac:dyDescent="0.2">
      <c r="L9600" s="2"/>
      <c r="M9600" s="2"/>
    </row>
    <row r="9601" spans="12:13" x14ac:dyDescent="0.2">
      <c r="L9601" s="2"/>
      <c r="M9601" s="2"/>
    </row>
    <row r="9602" spans="12:13" x14ac:dyDescent="0.2">
      <c r="L9602" s="2"/>
      <c r="M9602" s="2"/>
    </row>
    <row r="9603" spans="12:13" x14ac:dyDescent="0.2">
      <c r="L9603" s="2"/>
      <c r="M9603" s="2"/>
    </row>
    <row r="9604" spans="12:13" x14ac:dyDescent="0.2">
      <c r="L9604" s="2"/>
      <c r="M9604" s="2"/>
    </row>
    <row r="9605" spans="12:13" x14ac:dyDescent="0.2">
      <c r="L9605" s="2"/>
      <c r="M9605" s="2"/>
    </row>
    <row r="9606" spans="12:13" x14ac:dyDescent="0.2">
      <c r="L9606" s="2"/>
      <c r="M9606" s="2"/>
    </row>
    <row r="9607" spans="12:13" x14ac:dyDescent="0.2">
      <c r="L9607" s="2"/>
      <c r="M9607" s="2"/>
    </row>
    <row r="9608" spans="12:13" x14ac:dyDescent="0.2">
      <c r="L9608" s="2"/>
      <c r="M9608" s="2"/>
    </row>
    <row r="9609" spans="12:13" x14ac:dyDescent="0.2">
      <c r="L9609" s="2"/>
      <c r="M9609" s="2"/>
    </row>
    <row r="9610" spans="12:13" x14ac:dyDescent="0.2">
      <c r="L9610" s="2"/>
      <c r="M9610" s="2"/>
    </row>
    <row r="9611" spans="12:13" x14ac:dyDescent="0.2">
      <c r="L9611" s="2"/>
      <c r="M9611" s="2"/>
    </row>
    <row r="9612" spans="12:13" x14ac:dyDescent="0.2">
      <c r="L9612" s="2"/>
      <c r="M9612" s="2"/>
    </row>
    <row r="9613" spans="12:13" x14ac:dyDescent="0.2">
      <c r="L9613" s="2"/>
      <c r="M9613" s="2"/>
    </row>
    <row r="9614" spans="12:13" x14ac:dyDescent="0.2">
      <c r="L9614" s="2"/>
      <c r="M9614" s="2"/>
    </row>
    <row r="9615" spans="12:13" x14ac:dyDescent="0.2">
      <c r="L9615" s="2"/>
      <c r="M9615" s="2"/>
    </row>
    <row r="9616" spans="12:13" x14ac:dyDescent="0.2">
      <c r="L9616" s="2"/>
      <c r="M9616" s="2"/>
    </row>
    <row r="9617" spans="12:13" x14ac:dyDescent="0.2">
      <c r="L9617" s="2"/>
      <c r="M9617" s="2"/>
    </row>
    <row r="9618" spans="12:13" x14ac:dyDescent="0.2">
      <c r="L9618" s="2"/>
      <c r="M9618" s="2"/>
    </row>
    <row r="9619" spans="12:13" x14ac:dyDescent="0.2">
      <c r="L9619" s="2"/>
      <c r="M9619" s="2"/>
    </row>
    <row r="9620" spans="12:13" x14ac:dyDescent="0.2">
      <c r="L9620" s="2"/>
      <c r="M9620" s="2"/>
    </row>
    <row r="9621" spans="12:13" x14ac:dyDescent="0.2">
      <c r="L9621" s="2"/>
      <c r="M9621" s="2"/>
    </row>
    <row r="9622" spans="12:13" x14ac:dyDescent="0.2">
      <c r="L9622" s="2"/>
      <c r="M9622" s="2"/>
    </row>
    <row r="9623" spans="12:13" x14ac:dyDescent="0.2">
      <c r="L9623" s="2"/>
      <c r="M9623" s="2"/>
    </row>
    <row r="9624" spans="12:13" x14ac:dyDescent="0.2">
      <c r="L9624" s="2"/>
      <c r="M9624" s="2"/>
    </row>
    <row r="9625" spans="12:13" x14ac:dyDescent="0.2">
      <c r="L9625" s="2"/>
      <c r="M9625" s="2"/>
    </row>
    <row r="9626" spans="12:13" x14ac:dyDescent="0.2">
      <c r="L9626" s="2"/>
      <c r="M9626" s="2"/>
    </row>
    <row r="9627" spans="12:13" x14ac:dyDescent="0.2">
      <c r="L9627" s="2"/>
      <c r="M9627" s="2"/>
    </row>
    <row r="9628" spans="12:13" x14ac:dyDescent="0.2">
      <c r="L9628" s="2"/>
      <c r="M9628" s="2"/>
    </row>
    <row r="9629" spans="12:13" x14ac:dyDescent="0.2">
      <c r="L9629" s="2"/>
      <c r="M9629" s="2"/>
    </row>
    <row r="9630" spans="12:13" x14ac:dyDescent="0.2">
      <c r="L9630" s="2"/>
      <c r="M9630" s="2"/>
    </row>
    <row r="9631" spans="12:13" x14ac:dyDescent="0.2">
      <c r="L9631" s="2"/>
      <c r="M9631" s="2"/>
    </row>
    <row r="9632" spans="12:13" x14ac:dyDescent="0.2">
      <c r="L9632" s="2"/>
      <c r="M9632" s="2"/>
    </row>
    <row r="9633" spans="12:13" x14ac:dyDescent="0.2">
      <c r="L9633" s="2"/>
      <c r="M9633" s="2"/>
    </row>
    <row r="9634" spans="12:13" x14ac:dyDescent="0.2">
      <c r="L9634" s="2"/>
      <c r="M9634" s="2"/>
    </row>
    <row r="9635" spans="12:13" x14ac:dyDescent="0.2">
      <c r="L9635" s="2"/>
      <c r="M9635" s="2"/>
    </row>
    <row r="9636" spans="12:13" x14ac:dyDescent="0.2">
      <c r="L9636" s="2"/>
      <c r="M9636" s="2"/>
    </row>
    <row r="9637" spans="12:13" x14ac:dyDescent="0.2">
      <c r="L9637" s="2"/>
      <c r="M9637" s="2"/>
    </row>
    <row r="9638" spans="12:13" x14ac:dyDescent="0.2">
      <c r="L9638" s="2"/>
      <c r="M9638" s="2"/>
    </row>
    <row r="9639" spans="12:13" x14ac:dyDescent="0.2">
      <c r="L9639" s="2"/>
      <c r="M9639" s="2"/>
    </row>
    <row r="9640" spans="12:13" x14ac:dyDescent="0.2">
      <c r="L9640" s="2"/>
      <c r="M9640" s="2"/>
    </row>
    <row r="9641" spans="12:13" x14ac:dyDescent="0.2">
      <c r="L9641" s="2"/>
      <c r="M9641" s="2"/>
    </row>
    <row r="9642" spans="12:13" x14ac:dyDescent="0.2">
      <c r="L9642" s="2"/>
      <c r="M9642" s="2"/>
    </row>
    <row r="9643" spans="12:13" x14ac:dyDescent="0.2">
      <c r="L9643" s="2"/>
      <c r="M9643" s="2"/>
    </row>
    <row r="9644" spans="12:13" x14ac:dyDescent="0.2">
      <c r="L9644" s="2"/>
      <c r="M9644" s="2"/>
    </row>
    <row r="9645" spans="12:13" x14ac:dyDescent="0.2">
      <c r="L9645" s="2"/>
      <c r="M9645" s="2"/>
    </row>
    <row r="9646" spans="12:13" x14ac:dyDescent="0.2">
      <c r="L9646" s="2"/>
      <c r="M9646" s="2"/>
    </row>
    <row r="9647" spans="12:13" x14ac:dyDescent="0.2">
      <c r="L9647" s="2"/>
      <c r="M9647" s="2"/>
    </row>
    <row r="9648" spans="12:13" x14ac:dyDescent="0.2">
      <c r="L9648" s="2"/>
      <c r="M9648" s="2"/>
    </row>
    <row r="9649" spans="12:13" x14ac:dyDescent="0.2">
      <c r="L9649" s="2"/>
      <c r="M9649" s="2"/>
    </row>
    <row r="9650" spans="12:13" x14ac:dyDescent="0.2">
      <c r="L9650" s="2"/>
      <c r="M9650" s="2"/>
    </row>
    <row r="9651" spans="12:13" x14ac:dyDescent="0.2">
      <c r="L9651" s="2"/>
      <c r="M9651" s="2"/>
    </row>
    <row r="9652" spans="12:13" x14ac:dyDescent="0.2">
      <c r="L9652" s="2"/>
      <c r="M9652" s="2"/>
    </row>
    <row r="9653" spans="12:13" x14ac:dyDescent="0.2">
      <c r="L9653" s="2"/>
      <c r="M9653" s="2"/>
    </row>
    <row r="9654" spans="12:13" x14ac:dyDescent="0.2">
      <c r="L9654" s="2"/>
      <c r="M9654" s="2"/>
    </row>
    <row r="9655" spans="12:13" x14ac:dyDescent="0.2">
      <c r="L9655" s="2"/>
      <c r="M9655" s="2"/>
    </row>
    <row r="9656" spans="12:13" x14ac:dyDescent="0.2">
      <c r="L9656" s="2"/>
      <c r="M9656" s="2"/>
    </row>
    <row r="9657" spans="12:13" x14ac:dyDescent="0.2">
      <c r="L9657" s="2"/>
      <c r="M9657" s="2"/>
    </row>
    <row r="9658" spans="12:13" x14ac:dyDescent="0.2">
      <c r="L9658" s="2"/>
      <c r="M9658" s="2"/>
    </row>
    <row r="9659" spans="12:13" x14ac:dyDescent="0.2">
      <c r="L9659" s="2"/>
      <c r="M9659" s="2"/>
    </row>
    <row r="9660" spans="12:13" x14ac:dyDescent="0.2">
      <c r="L9660" s="2"/>
      <c r="M9660" s="2"/>
    </row>
    <row r="9661" spans="12:13" x14ac:dyDescent="0.2">
      <c r="L9661" s="2"/>
      <c r="M9661" s="2"/>
    </row>
    <row r="9662" spans="12:13" x14ac:dyDescent="0.2">
      <c r="L9662" s="2"/>
      <c r="M9662" s="2"/>
    </row>
    <row r="9663" spans="12:13" x14ac:dyDescent="0.2">
      <c r="L9663" s="2"/>
      <c r="M9663" s="2"/>
    </row>
    <row r="9664" spans="12:13" x14ac:dyDescent="0.2">
      <c r="L9664" s="2"/>
      <c r="M9664" s="2"/>
    </row>
    <row r="9665" spans="12:13" x14ac:dyDescent="0.2">
      <c r="L9665" s="2"/>
      <c r="M9665" s="2"/>
    </row>
    <row r="9666" spans="12:13" x14ac:dyDescent="0.2">
      <c r="L9666" s="2"/>
      <c r="M9666" s="2"/>
    </row>
    <row r="9667" spans="12:13" x14ac:dyDescent="0.2">
      <c r="L9667" s="2"/>
      <c r="M9667" s="2"/>
    </row>
    <row r="9668" spans="12:13" x14ac:dyDescent="0.2">
      <c r="L9668" s="2"/>
      <c r="M9668" s="2"/>
    </row>
    <row r="9669" spans="12:13" x14ac:dyDescent="0.2">
      <c r="L9669" s="2"/>
      <c r="M9669" s="2"/>
    </row>
    <row r="9670" spans="12:13" x14ac:dyDescent="0.2">
      <c r="L9670" s="2"/>
      <c r="M9670" s="2"/>
    </row>
    <row r="9671" spans="12:13" x14ac:dyDescent="0.2">
      <c r="L9671" s="2"/>
      <c r="M9671" s="2"/>
    </row>
    <row r="9672" spans="12:13" x14ac:dyDescent="0.2">
      <c r="L9672" s="2"/>
      <c r="M9672" s="2"/>
    </row>
    <row r="9673" spans="12:13" x14ac:dyDescent="0.2">
      <c r="L9673" s="2"/>
      <c r="M9673" s="2"/>
    </row>
    <row r="9674" spans="12:13" x14ac:dyDescent="0.2">
      <c r="L9674" s="2"/>
      <c r="M9674" s="2"/>
    </row>
    <row r="9675" spans="12:13" x14ac:dyDescent="0.2">
      <c r="L9675" s="2"/>
      <c r="M9675" s="2"/>
    </row>
    <row r="9676" spans="12:13" x14ac:dyDescent="0.2">
      <c r="L9676" s="2"/>
      <c r="M9676" s="2"/>
    </row>
    <row r="9677" spans="12:13" x14ac:dyDescent="0.2">
      <c r="L9677" s="2"/>
      <c r="M9677" s="2"/>
    </row>
    <row r="9678" spans="12:13" x14ac:dyDescent="0.2">
      <c r="L9678" s="2"/>
      <c r="M9678" s="2"/>
    </row>
    <row r="9679" spans="12:13" x14ac:dyDescent="0.2">
      <c r="L9679" s="2"/>
      <c r="M9679" s="2"/>
    </row>
    <row r="9680" spans="12:13" x14ac:dyDescent="0.2">
      <c r="L9680" s="2"/>
      <c r="M9680" s="2"/>
    </row>
    <row r="9681" spans="12:13" x14ac:dyDescent="0.2">
      <c r="L9681" s="2"/>
      <c r="M9681" s="2"/>
    </row>
    <row r="9682" spans="12:13" x14ac:dyDescent="0.2">
      <c r="L9682" s="2"/>
      <c r="M9682" s="2"/>
    </row>
    <row r="9683" spans="12:13" x14ac:dyDescent="0.2">
      <c r="L9683" s="2"/>
      <c r="M9683" s="2"/>
    </row>
    <row r="9684" spans="12:13" x14ac:dyDescent="0.2">
      <c r="L9684" s="2"/>
      <c r="M9684" s="2"/>
    </row>
    <row r="9685" spans="12:13" x14ac:dyDescent="0.2">
      <c r="L9685" s="2"/>
      <c r="M9685" s="2"/>
    </row>
    <row r="9686" spans="12:13" x14ac:dyDescent="0.2">
      <c r="L9686" s="2"/>
      <c r="M9686" s="2"/>
    </row>
    <row r="9687" spans="12:13" x14ac:dyDescent="0.2">
      <c r="L9687" s="2"/>
      <c r="M9687" s="2"/>
    </row>
    <row r="9688" spans="12:13" x14ac:dyDescent="0.2">
      <c r="L9688" s="2"/>
      <c r="M9688" s="2"/>
    </row>
    <row r="9689" spans="12:13" x14ac:dyDescent="0.2">
      <c r="L9689" s="2"/>
      <c r="M9689" s="2"/>
    </row>
    <row r="9690" spans="12:13" x14ac:dyDescent="0.2">
      <c r="L9690" s="2"/>
      <c r="M9690" s="2"/>
    </row>
    <row r="9691" spans="12:13" x14ac:dyDescent="0.2">
      <c r="L9691" s="2"/>
      <c r="M9691" s="2"/>
    </row>
    <row r="9692" spans="12:13" x14ac:dyDescent="0.2">
      <c r="L9692" s="2"/>
      <c r="M9692" s="2"/>
    </row>
    <row r="9693" spans="12:13" x14ac:dyDescent="0.2">
      <c r="L9693" s="2"/>
      <c r="M9693" s="2"/>
    </row>
    <row r="9694" spans="12:13" x14ac:dyDescent="0.2">
      <c r="L9694" s="2"/>
      <c r="M9694" s="2"/>
    </row>
    <row r="9695" spans="12:13" x14ac:dyDescent="0.2">
      <c r="L9695" s="2"/>
      <c r="M9695" s="2"/>
    </row>
    <row r="9696" spans="12:13" x14ac:dyDescent="0.2">
      <c r="L9696" s="2"/>
      <c r="M9696" s="2"/>
    </row>
    <row r="9697" spans="12:13" x14ac:dyDescent="0.2">
      <c r="L9697" s="2"/>
      <c r="M9697" s="2"/>
    </row>
    <row r="9698" spans="12:13" x14ac:dyDescent="0.2">
      <c r="L9698" s="2"/>
      <c r="M9698" s="2"/>
    </row>
    <row r="9699" spans="12:13" x14ac:dyDescent="0.2">
      <c r="L9699" s="2"/>
      <c r="M9699" s="2"/>
    </row>
    <row r="9700" spans="12:13" x14ac:dyDescent="0.2">
      <c r="L9700" s="2"/>
      <c r="M9700" s="2"/>
    </row>
    <row r="9701" spans="12:13" x14ac:dyDescent="0.2">
      <c r="L9701" s="2"/>
      <c r="M9701" s="2"/>
    </row>
    <row r="9702" spans="12:13" x14ac:dyDescent="0.2">
      <c r="L9702" s="2"/>
      <c r="M9702" s="2"/>
    </row>
    <row r="9703" spans="12:13" x14ac:dyDescent="0.2">
      <c r="L9703" s="2"/>
      <c r="M9703" s="2"/>
    </row>
    <row r="9704" spans="12:13" x14ac:dyDescent="0.2">
      <c r="L9704" s="2"/>
      <c r="M9704" s="2"/>
    </row>
    <row r="9705" spans="12:13" x14ac:dyDescent="0.2">
      <c r="L9705" s="2"/>
      <c r="M9705" s="2"/>
    </row>
    <row r="9706" spans="12:13" x14ac:dyDescent="0.2">
      <c r="L9706" s="2"/>
      <c r="M9706" s="2"/>
    </row>
    <row r="9707" spans="12:13" x14ac:dyDescent="0.2">
      <c r="L9707" s="2"/>
      <c r="M9707" s="2"/>
    </row>
    <row r="9708" spans="12:13" x14ac:dyDescent="0.2">
      <c r="L9708" s="2"/>
      <c r="M9708" s="2"/>
    </row>
    <row r="9709" spans="12:13" x14ac:dyDescent="0.2">
      <c r="L9709" s="2"/>
      <c r="M9709" s="2"/>
    </row>
    <row r="9710" spans="12:13" x14ac:dyDescent="0.2">
      <c r="L9710" s="2"/>
      <c r="M9710" s="2"/>
    </row>
    <row r="9711" spans="12:13" x14ac:dyDescent="0.2">
      <c r="L9711" s="2"/>
      <c r="M9711" s="2"/>
    </row>
    <row r="9712" spans="12:13" x14ac:dyDescent="0.2">
      <c r="L9712" s="2"/>
      <c r="M9712" s="2"/>
    </row>
    <row r="9713" spans="12:13" x14ac:dyDescent="0.2">
      <c r="L9713" s="2"/>
      <c r="M9713" s="2"/>
    </row>
    <row r="9714" spans="12:13" x14ac:dyDescent="0.2">
      <c r="L9714" s="2"/>
      <c r="M9714" s="2"/>
    </row>
    <row r="9715" spans="12:13" x14ac:dyDescent="0.2">
      <c r="L9715" s="2"/>
      <c r="M9715" s="2"/>
    </row>
    <row r="9716" spans="12:13" x14ac:dyDescent="0.2">
      <c r="L9716" s="2"/>
      <c r="M9716" s="2"/>
    </row>
    <row r="9717" spans="12:13" x14ac:dyDescent="0.2">
      <c r="L9717" s="2"/>
      <c r="M9717" s="2"/>
    </row>
    <row r="9718" spans="12:13" x14ac:dyDescent="0.2">
      <c r="L9718" s="2"/>
      <c r="M9718" s="2"/>
    </row>
    <row r="9719" spans="12:13" x14ac:dyDescent="0.2">
      <c r="L9719" s="2"/>
      <c r="M9719" s="2"/>
    </row>
    <row r="9720" spans="12:13" x14ac:dyDescent="0.2">
      <c r="L9720" s="2"/>
      <c r="M9720" s="2"/>
    </row>
    <row r="9721" spans="12:13" x14ac:dyDescent="0.2">
      <c r="L9721" s="2"/>
      <c r="M9721" s="2"/>
    </row>
    <row r="9722" spans="12:13" x14ac:dyDescent="0.2">
      <c r="L9722" s="2"/>
      <c r="M9722" s="2"/>
    </row>
    <row r="9723" spans="12:13" x14ac:dyDescent="0.2">
      <c r="L9723" s="2"/>
      <c r="M9723" s="2"/>
    </row>
    <row r="9724" spans="12:13" x14ac:dyDescent="0.2">
      <c r="L9724" s="2"/>
      <c r="M9724" s="2"/>
    </row>
    <row r="9725" spans="12:13" x14ac:dyDescent="0.2">
      <c r="L9725" s="2"/>
      <c r="M9725" s="2"/>
    </row>
    <row r="9726" spans="12:13" x14ac:dyDescent="0.2">
      <c r="L9726" s="2"/>
      <c r="M9726" s="2"/>
    </row>
    <row r="9727" spans="12:13" x14ac:dyDescent="0.2">
      <c r="L9727" s="2"/>
      <c r="M9727" s="2"/>
    </row>
    <row r="9728" spans="12:13" x14ac:dyDescent="0.2">
      <c r="L9728" s="2"/>
      <c r="M9728" s="2"/>
    </row>
    <row r="9729" spans="12:13" x14ac:dyDescent="0.2">
      <c r="L9729" s="2"/>
      <c r="M9729" s="2"/>
    </row>
    <row r="9730" spans="12:13" x14ac:dyDescent="0.2">
      <c r="L9730" s="2"/>
      <c r="M9730" s="2"/>
    </row>
    <row r="9731" spans="12:13" x14ac:dyDescent="0.2">
      <c r="L9731" s="2"/>
      <c r="M9731" s="2"/>
    </row>
    <row r="9732" spans="12:13" x14ac:dyDescent="0.2">
      <c r="L9732" s="2"/>
      <c r="M9732" s="2"/>
    </row>
    <row r="9733" spans="12:13" x14ac:dyDescent="0.2">
      <c r="L9733" s="2"/>
      <c r="M9733" s="2"/>
    </row>
    <row r="9734" spans="12:13" x14ac:dyDescent="0.2">
      <c r="L9734" s="2"/>
      <c r="M9734" s="2"/>
    </row>
    <row r="9735" spans="12:13" x14ac:dyDescent="0.2">
      <c r="L9735" s="2"/>
      <c r="M9735" s="2"/>
    </row>
    <row r="9736" spans="12:13" x14ac:dyDescent="0.2">
      <c r="L9736" s="2"/>
      <c r="M9736" s="2"/>
    </row>
    <row r="9737" spans="12:13" x14ac:dyDescent="0.2">
      <c r="L9737" s="2"/>
      <c r="M9737" s="2"/>
    </row>
    <row r="9738" spans="12:13" x14ac:dyDescent="0.2">
      <c r="L9738" s="2"/>
      <c r="M9738" s="2"/>
    </row>
    <row r="9739" spans="12:13" x14ac:dyDescent="0.2">
      <c r="L9739" s="2"/>
      <c r="M9739" s="2"/>
    </row>
    <row r="9740" spans="12:13" x14ac:dyDescent="0.2">
      <c r="L9740" s="2"/>
      <c r="M9740" s="2"/>
    </row>
    <row r="9741" spans="12:13" x14ac:dyDescent="0.2">
      <c r="L9741" s="2"/>
      <c r="M9741" s="2"/>
    </row>
    <row r="9742" spans="12:13" x14ac:dyDescent="0.2">
      <c r="L9742" s="2"/>
      <c r="M9742" s="2"/>
    </row>
    <row r="9743" spans="12:13" x14ac:dyDescent="0.2">
      <c r="L9743" s="2"/>
      <c r="M9743" s="2"/>
    </row>
    <row r="9744" spans="12:13" x14ac:dyDescent="0.2">
      <c r="L9744" s="2"/>
      <c r="M9744" s="2"/>
    </row>
    <row r="9745" spans="12:13" x14ac:dyDescent="0.2">
      <c r="L9745" s="2"/>
      <c r="M9745" s="2"/>
    </row>
    <row r="9746" spans="12:13" x14ac:dyDescent="0.2">
      <c r="L9746" s="2"/>
      <c r="M9746" s="2"/>
    </row>
    <row r="9747" spans="12:13" x14ac:dyDescent="0.2">
      <c r="L9747" s="2"/>
      <c r="M9747" s="2"/>
    </row>
    <row r="9748" spans="12:13" x14ac:dyDescent="0.2">
      <c r="L9748" s="2"/>
      <c r="M9748" s="2"/>
    </row>
    <row r="9749" spans="12:13" x14ac:dyDescent="0.2">
      <c r="L9749" s="2"/>
      <c r="M9749" s="2"/>
    </row>
    <row r="9750" spans="12:13" x14ac:dyDescent="0.2">
      <c r="L9750" s="2"/>
      <c r="M9750" s="2"/>
    </row>
    <row r="9751" spans="12:13" x14ac:dyDescent="0.2">
      <c r="L9751" s="2"/>
      <c r="M9751" s="2"/>
    </row>
    <row r="9752" spans="12:13" x14ac:dyDescent="0.2">
      <c r="L9752" s="2"/>
      <c r="M9752" s="2"/>
    </row>
    <row r="9753" spans="12:13" x14ac:dyDescent="0.2">
      <c r="L9753" s="2"/>
      <c r="M9753" s="2"/>
    </row>
    <row r="9754" spans="12:13" x14ac:dyDescent="0.2">
      <c r="L9754" s="2"/>
      <c r="M9754" s="2"/>
    </row>
    <row r="9755" spans="12:13" x14ac:dyDescent="0.2">
      <c r="L9755" s="2"/>
      <c r="M9755" s="2"/>
    </row>
    <row r="9756" spans="12:13" x14ac:dyDescent="0.2">
      <c r="L9756" s="2"/>
      <c r="M9756" s="2"/>
    </row>
    <row r="9757" spans="12:13" x14ac:dyDescent="0.2">
      <c r="L9757" s="2"/>
      <c r="M9757" s="2"/>
    </row>
    <row r="9758" spans="12:13" x14ac:dyDescent="0.2">
      <c r="L9758" s="2"/>
      <c r="M9758" s="2"/>
    </row>
    <row r="9759" spans="12:13" x14ac:dyDescent="0.2">
      <c r="L9759" s="2"/>
      <c r="M9759" s="2"/>
    </row>
    <row r="9760" spans="12:13" x14ac:dyDescent="0.2">
      <c r="L9760" s="2"/>
      <c r="M9760" s="2"/>
    </row>
    <row r="9761" spans="12:13" x14ac:dyDescent="0.2">
      <c r="L9761" s="2"/>
      <c r="M9761" s="2"/>
    </row>
    <row r="9762" spans="12:13" x14ac:dyDescent="0.2">
      <c r="L9762" s="2"/>
      <c r="M9762" s="2"/>
    </row>
    <row r="9763" spans="12:13" x14ac:dyDescent="0.2">
      <c r="L9763" s="2"/>
      <c r="M9763" s="2"/>
    </row>
    <row r="9764" spans="12:13" x14ac:dyDescent="0.2">
      <c r="L9764" s="2"/>
      <c r="M9764" s="2"/>
    </row>
    <row r="9765" spans="12:13" x14ac:dyDescent="0.2">
      <c r="L9765" s="2"/>
      <c r="M9765" s="2"/>
    </row>
    <row r="9766" spans="12:13" x14ac:dyDescent="0.2">
      <c r="L9766" s="2"/>
      <c r="M9766" s="2"/>
    </row>
    <row r="9767" spans="12:13" x14ac:dyDescent="0.2">
      <c r="L9767" s="2"/>
      <c r="M9767" s="2"/>
    </row>
    <row r="9768" spans="12:13" x14ac:dyDescent="0.2">
      <c r="L9768" s="2"/>
      <c r="M9768" s="2"/>
    </row>
    <row r="9769" spans="12:13" x14ac:dyDescent="0.2">
      <c r="L9769" s="2"/>
      <c r="M9769" s="2"/>
    </row>
    <row r="9770" spans="12:13" x14ac:dyDescent="0.2">
      <c r="L9770" s="2"/>
      <c r="M9770" s="2"/>
    </row>
    <row r="9771" spans="12:13" x14ac:dyDescent="0.2">
      <c r="L9771" s="2"/>
      <c r="M9771" s="2"/>
    </row>
    <row r="9772" spans="12:13" x14ac:dyDescent="0.2">
      <c r="L9772" s="2"/>
      <c r="M9772" s="2"/>
    </row>
    <row r="9773" spans="12:13" x14ac:dyDescent="0.2">
      <c r="L9773" s="2"/>
      <c r="M9773" s="2"/>
    </row>
    <row r="9774" spans="12:13" x14ac:dyDescent="0.2">
      <c r="L9774" s="2"/>
      <c r="M9774" s="2"/>
    </row>
    <row r="9775" spans="12:13" x14ac:dyDescent="0.2">
      <c r="L9775" s="2"/>
      <c r="M9775" s="2"/>
    </row>
    <row r="9776" spans="12:13" x14ac:dyDescent="0.2">
      <c r="L9776" s="2"/>
      <c r="M9776" s="2"/>
    </row>
    <row r="9777" spans="12:13" x14ac:dyDescent="0.2">
      <c r="L9777" s="2"/>
      <c r="M9777" s="2"/>
    </row>
    <row r="9778" spans="12:13" x14ac:dyDescent="0.2">
      <c r="L9778" s="2"/>
      <c r="M9778" s="2"/>
    </row>
    <row r="9779" spans="12:13" x14ac:dyDescent="0.2">
      <c r="L9779" s="2"/>
      <c r="M9779" s="2"/>
    </row>
    <row r="9780" spans="12:13" x14ac:dyDescent="0.2">
      <c r="L9780" s="2"/>
      <c r="M9780" s="2"/>
    </row>
    <row r="9781" spans="12:13" x14ac:dyDescent="0.2">
      <c r="L9781" s="2"/>
      <c r="M9781" s="2"/>
    </row>
    <row r="9782" spans="12:13" x14ac:dyDescent="0.2">
      <c r="L9782" s="2"/>
      <c r="M9782" s="2"/>
    </row>
    <row r="9783" spans="12:13" x14ac:dyDescent="0.2">
      <c r="L9783" s="2"/>
      <c r="M9783" s="2"/>
    </row>
    <row r="9784" spans="12:13" x14ac:dyDescent="0.2">
      <c r="L9784" s="2"/>
      <c r="M9784" s="2"/>
    </row>
    <row r="9785" spans="12:13" x14ac:dyDescent="0.2">
      <c r="L9785" s="2"/>
      <c r="M9785" s="2"/>
    </row>
    <row r="9786" spans="12:13" x14ac:dyDescent="0.2">
      <c r="L9786" s="2"/>
      <c r="M9786" s="2"/>
    </row>
    <row r="9787" spans="12:13" x14ac:dyDescent="0.2">
      <c r="L9787" s="2"/>
      <c r="M9787" s="2"/>
    </row>
    <row r="9788" spans="12:13" x14ac:dyDescent="0.2">
      <c r="L9788" s="2"/>
      <c r="M9788" s="2"/>
    </row>
    <row r="9789" spans="12:13" x14ac:dyDescent="0.2">
      <c r="L9789" s="2"/>
      <c r="M9789" s="2"/>
    </row>
    <row r="9790" spans="12:13" x14ac:dyDescent="0.2">
      <c r="L9790" s="2"/>
      <c r="M9790" s="2"/>
    </row>
    <row r="9791" spans="12:13" x14ac:dyDescent="0.2">
      <c r="L9791" s="2"/>
      <c r="M9791" s="2"/>
    </row>
    <row r="9792" spans="12:13" x14ac:dyDescent="0.2">
      <c r="L9792" s="2"/>
      <c r="M9792" s="2"/>
    </row>
    <row r="9793" spans="12:13" x14ac:dyDescent="0.2">
      <c r="L9793" s="2"/>
      <c r="M9793" s="2"/>
    </row>
    <row r="9794" spans="12:13" x14ac:dyDescent="0.2">
      <c r="L9794" s="2"/>
      <c r="M9794" s="2"/>
    </row>
    <row r="9795" spans="12:13" x14ac:dyDescent="0.2">
      <c r="L9795" s="2"/>
      <c r="M9795" s="2"/>
    </row>
    <row r="9796" spans="12:13" x14ac:dyDescent="0.2">
      <c r="L9796" s="2"/>
      <c r="M9796" s="2"/>
    </row>
    <row r="9797" spans="12:13" x14ac:dyDescent="0.2">
      <c r="L9797" s="2"/>
      <c r="M9797" s="2"/>
    </row>
    <row r="9798" spans="12:13" x14ac:dyDescent="0.2">
      <c r="L9798" s="2"/>
      <c r="M9798" s="2"/>
    </row>
    <row r="9799" spans="12:13" x14ac:dyDescent="0.2">
      <c r="L9799" s="2"/>
      <c r="M9799" s="2"/>
    </row>
    <row r="9800" spans="12:13" x14ac:dyDescent="0.2">
      <c r="L9800" s="2"/>
      <c r="M9800" s="2"/>
    </row>
  </sheetData>
  <sheetProtection algorithmName="SHA-512" hashValue="wiT561iQ2Zc2PF5ynmVwqBb2qRN27AUzxSibrA/Sk/eYxzcA+ca0/bETa9Iwd1RE3c9u5r5oUtZMCsdtBXAJyA==" saltValue="IHfasjElcOMjStK1SZCYzw==" spinCount="100000" sheet="1" objects="1" scenarios="1" selectLockedCells="1"/>
  <dataConsolidate/>
  <mergeCells count="76">
    <mergeCell ref="D6:E6"/>
    <mergeCell ref="D16:E16"/>
    <mergeCell ref="B19:E19"/>
    <mergeCell ref="B20:E20"/>
    <mergeCell ref="F19:M19"/>
    <mergeCell ref="F20:M20"/>
    <mergeCell ref="D10:M10"/>
    <mergeCell ref="D12:E12"/>
    <mergeCell ref="D14:E14"/>
    <mergeCell ref="L12:M12"/>
    <mergeCell ref="L14:M14"/>
    <mergeCell ref="L16:M16"/>
    <mergeCell ref="L45:M45"/>
    <mergeCell ref="L62:M62"/>
    <mergeCell ref="B62:K62"/>
    <mergeCell ref="C54:J54"/>
    <mergeCell ref="C56:J56"/>
    <mergeCell ref="C45:J46"/>
    <mergeCell ref="C47:J47"/>
    <mergeCell ref="C48:J48"/>
    <mergeCell ref="C49:J49"/>
    <mergeCell ref="K45:K46"/>
    <mergeCell ref="C27:D27"/>
    <mergeCell ref="C30:D30"/>
    <mergeCell ref="C29:D29"/>
    <mergeCell ref="K37:K38"/>
    <mergeCell ref="L37:M37"/>
    <mergeCell ref="E37:E38"/>
    <mergeCell ref="B22:E22"/>
    <mergeCell ref="F22:M22"/>
    <mergeCell ref="B23:E23"/>
    <mergeCell ref="F23:M23"/>
    <mergeCell ref="B65:M65"/>
    <mergeCell ref="C51:J52"/>
    <mergeCell ref="K51:K52"/>
    <mergeCell ref="L51:M51"/>
    <mergeCell ref="C58:J58"/>
    <mergeCell ref="C57:J57"/>
    <mergeCell ref="L63:M63"/>
    <mergeCell ref="B63:K63"/>
    <mergeCell ref="F25:F26"/>
    <mergeCell ref="C28:D28"/>
    <mergeCell ref="C32:J32"/>
    <mergeCell ref="C33:J33"/>
    <mergeCell ref="B72:M72"/>
    <mergeCell ref="K25:K26"/>
    <mergeCell ref="C31:J31"/>
    <mergeCell ref="C25:D26"/>
    <mergeCell ref="C37:D38"/>
    <mergeCell ref="G37:G38"/>
    <mergeCell ref="H37:H38"/>
    <mergeCell ref="I37:I38"/>
    <mergeCell ref="F37:F38"/>
    <mergeCell ref="C34:J34"/>
    <mergeCell ref="C41:D41"/>
    <mergeCell ref="C43:J43"/>
    <mergeCell ref="C55:J55"/>
    <mergeCell ref="H25:H26"/>
    <mergeCell ref="I25:I26"/>
    <mergeCell ref="C53:J53"/>
    <mergeCell ref="D70:M70"/>
    <mergeCell ref="C60:J60"/>
    <mergeCell ref="B4:H4"/>
    <mergeCell ref="B5:H5"/>
    <mergeCell ref="C35:J35"/>
    <mergeCell ref="B10:C10"/>
    <mergeCell ref="D8:M8"/>
    <mergeCell ref="J25:J26"/>
    <mergeCell ref="G25:G26"/>
    <mergeCell ref="B6:C6"/>
    <mergeCell ref="B8:C8"/>
    <mergeCell ref="L25:M25"/>
    <mergeCell ref="E25:E26"/>
    <mergeCell ref="B25:B60"/>
    <mergeCell ref="D67:M67"/>
    <mergeCell ref="D69:M69"/>
  </mergeCells>
  <phoneticPr fontId="55" type="noConversion"/>
  <conditionalFormatting sqref="D6">
    <cfRule type="expression" dxfId="83" priority="136" stopIfTrue="1">
      <formula>LEN(TRIM(D6))=0</formula>
    </cfRule>
  </conditionalFormatting>
  <conditionalFormatting sqref="D12">
    <cfRule type="expression" dxfId="82" priority="5" stopIfTrue="1">
      <formula>LEN(TRIM(D12))=0</formula>
    </cfRule>
  </conditionalFormatting>
  <conditionalFormatting sqref="D14">
    <cfRule type="expression" dxfId="81" priority="2" stopIfTrue="1">
      <formula>LEN(TRIM(D14))=0</formula>
    </cfRule>
  </conditionalFormatting>
  <conditionalFormatting sqref="D16">
    <cfRule type="expression" dxfId="80" priority="157" stopIfTrue="1">
      <formula>LEN(TRIM(D16))=0</formula>
    </cfRule>
  </conditionalFormatting>
  <conditionalFormatting sqref="D12:E12">
    <cfRule type="expression" dxfId="79" priority="3">
      <formula>IF(OR($B$20="Österreich",$B$20="Schweiz",$B$20="Italien",$B$20="Luxemburg",$B$20="Polen",$B$20="Rumänien",$B$20="China",$B$20="Russland"),TRUE,FALSE)</formula>
    </cfRule>
  </conditionalFormatting>
  <conditionalFormatting sqref="D14:E14">
    <cfRule type="expression" dxfId="78" priority="1">
      <formula>IF(OR($B$20="Österreich",$B$20="Schweiz",$B$20="Italien",$B$20="Luxemburg",$B$20="Polen",$B$20="Rumänien",$B$20="China",$B$20="Russland"),TRUE,FALSE)</formula>
    </cfRule>
  </conditionalFormatting>
  <conditionalFormatting sqref="E39:I40">
    <cfRule type="expression" dxfId="77" priority="42">
      <formula>LEN(TRIM(E39))=0</formula>
    </cfRule>
  </conditionalFormatting>
  <conditionalFormatting sqref="E27:J30">
    <cfRule type="expression" dxfId="76" priority="44">
      <formula>LEN(TRIM(E27))=0</formula>
    </cfRule>
  </conditionalFormatting>
  <conditionalFormatting sqref="F20">
    <cfRule type="notContainsBlanks" dxfId="75" priority="65">
      <formula>LEN(TRIM(F20))&gt;0</formula>
    </cfRule>
    <cfRule type="expression" dxfId="74" priority="66">
      <formula>LEN(TRIM(F20))=0</formula>
    </cfRule>
  </conditionalFormatting>
  <conditionalFormatting sqref="F23">
    <cfRule type="notContainsBlanks" dxfId="73" priority="63">
      <formula>LEN(TRIM(F23))&gt;0</formula>
    </cfRule>
    <cfRule type="expression" dxfId="72" priority="64">
      <formula>LEN(TRIM(F23))=0</formula>
    </cfRule>
  </conditionalFormatting>
  <conditionalFormatting sqref="K31:K34">
    <cfRule type="expression" dxfId="71" priority="102">
      <formula>LEN(TRIM(K31))=0</formula>
    </cfRule>
  </conditionalFormatting>
  <conditionalFormatting sqref="L12">
    <cfRule type="expression" dxfId="70" priority="135" stopIfTrue="1">
      <formula>LEN(TRIM(L12))=0</formula>
    </cfRule>
  </conditionalFormatting>
  <conditionalFormatting sqref="L62:L63">
    <cfRule type="expression" dxfId="69" priority="79">
      <formula>LEN(TRIM(L62))=0</formula>
    </cfRule>
  </conditionalFormatting>
  <conditionalFormatting sqref="L27:M27">
    <cfRule type="expression" dxfId="68" priority="68">
      <formula>AND(OR(ISBLANK($L27)=FALSE,ISBLANK($M27)=FALSE)=TRUE,($L$27+$M27)&lt;&gt;$K27)=TRUE</formula>
    </cfRule>
    <cfRule type="expression" dxfId="67" priority="69">
      <formula>LEN(TRIM(L27))=0</formula>
    </cfRule>
  </conditionalFormatting>
  <conditionalFormatting sqref="L28:M28">
    <cfRule type="expression" dxfId="66" priority="62">
      <formula>LEN(TRIM(L28))=0</formula>
    </cfRule>
    <cfRule type="expression" dxfId="65" priority="61">
      <formula>AND(OR(ISBLANK($L28)=FALSE,ISBLANK($M28)=FALSE)=TRUE,($L$28+$M28)&lt;&gt;$K28)=TRUE</formula>
    </cfRule>
  </conditionalFormatting>
  <conditionalFormatting sqref="L29:M29">
    <cfRule type="expression" dxfId="64" priority="59">
      <formula>AND(OR(ISBLANK($L29)=FALSE,ISBLANK($M29)=FALSE)=TRUE,($L$29+$M29)&lt;&gt;$K29)=TRUE</formula>
    </cfRule>
    <cfRule type="expression" dxfId="63" priority="60">
      <formula>LEN(TRIM(L29))=0</formula>
    </cfRule>
  </conditionalFormatting>
  <conditionalFormatting sqref="L30:M30">
    <cfRule type="expression" dxfId="62" priority="57">
      <formula>AND(OR(ISBLANK($L30)=FALSE,ISBLANK($M30)=FALSE)=TRUE,($L$30+$M30)&lt;&gt;$K30)=TRUE</formula>
    </cfRule>
    <cfRule type="expression" dxfId="61" priority="58">
      <formula>LEN(TRIM(L30))=0</formula>
    </cfRule>
  </conditionalFormatting>
  <conditionalFormatting sqref="L31:M31">
    <cfRule type="expression" dxfId="60" priority="55">
      <formula>AND(OR(ISBLANK($L31)=FALSE,ISBLANK($M31)=FALSE)=TRUE,($L$31+$M31)&lt;&gt;$K31)=TRUE</formula>
    </cfRule>
    <cfRule type="expression" dxfId="59" priority="56">
      <formula>LEN(TRIM(L31))=0</formula>
    </cfRule>
  </conditionalFormatting>
  <conditionalFormatting sqref="L32:M32">
    <cfRule type="expression" dxfId="58" priority="53">
      <formula>AND(OR(ISBLANK($L32)=FALSE,ISBLANK($M32)=FALSE)=TRUE,($L$32+$M32)&lt;&gt;$K32)=TRUE</formula>
    </cfRule>
    <cfRule type="expression" dxfId="57" priority="54">
      <formula>LEN(TRIM(L32))=0</formula>
    </cfRule>
  </conditionalFormatting>
  <conditionalFormatting sqref="L33:M33">
    <cfRule type="expression" dxfId="56" priority="51">
      <formula>AND(OR(ISBLANK($L33)=FALSE,ISBLANK($M33)=FALSE)=TRUE,($L$33+$M33)&lt;&gt;$K33)=TRUE</formula>
    </cfRule>
    <cfRule type="expression" dxfId="55" priority="52">
      <formula>LEN(TRIM(L33))=0</formula>
    </cfRule>
  </conditionalFormatting>
  <conditionalFormatting sqref="L34:M34">
    <cfRule type="expression" dxfId="54" priority="47">
      <formula>AND(OR(ISBLANK($L34)=FALSE,ISBLANK($M34)=FALSE)=TRUE,($L$34+$M34)&lt;&gt;$K34)=TRUE</formula>
    </cfRule>
    <cfRule type="expression" dxfId="53" priority="48">
      <formula>LEN(TRIM(L34))=0</formula>
    </cfRule>
  </conditionalFormatting>
  <conditionalFormatting sqref="L37:M40">
    <cfRule type="expression" dxfId="52" priority="115">
      <formula>LEN(TRIM(L37))=0</formula>
    </cfRule>
  </conditionalFormatting>
  <conditionalFormatting sqref="L39:M39">
    <cfRule type="expression" dxfId="51" priority="107">
      <formula>AND(OR(ISBLANK($L39)=FALSE,ISBLANK($M39)=FALSE)=TRUE,($L$39+$M39)&lt;&gt;$K39)=TRUE</formula>
    </cfRule>
  </conditionalFormatting>
  <conditionalFormatting sqref="L40:M40">
    <cfRule type="expression" dxfId="50" priority="106">
      <formula>AND(OR(ISBLANK($L40)=FALSE,ISBLANK($M40)=FALSE)=TRUE,($L$40+$M40)&lt;&gt;$K40)=TRUE</formula>
    </cfRule>
  </conditionalFormatting>
  <conditionalFormatting sqref="L45:M48">
    <cfRule type="expression" dxfId="49" priority="67">
      <formula>LEN(TRIM(L45))=0</formula>
    </cfRule>
  </conditionalFormatting>
  <conditionalFormatting sqref="L51:M58">
    <cfRule type="expression" dxfId="48" priority="86">
      <formula>LEN(TRIM(L51))=0</formula>
    </cfRule>
  </conditionalFormatting>
  <conditionalFormatting sqref="L65:M65 L67:M67 L69:M70 L72:M72">
    <cfRule type="expression" dxfId="47" priority="117">
      <formula>LEN(TRIM(L65))=0</formula>
    </cfRule>
  </conditionalFormatting>
  <dataValidations count="18">
    <dataValidation allowBlank="1" showInputMessage="1" showErrorMessage="1" errorTitle="Eingabefehler" sqref="K14 L43" xr:uid="{00000000-0002-0000-0000-000000000000}"/>
    <dataValidation type="date" errorStyle="information" allowBlank="1" showInputMessage="1" showErrorMessage="1" errorTitle="Kennzahlenjahr" error="Es können nur Kennzahlenjahre von 2012 bis 2014 eingetragen werden." sqref="F24" xr:uid="{00000000-0002-0000-0000-000001000000}">
      <formula1>2010</formula1>
      <formula2>2012</formula2>
    </dataValidation>
    <dataValidation type="textLength" allowBlank="1" showErrorMessage="1" errorTitle="Eingabefehler" error="Nur Texteingabe bis 100 Zeichen möglich." prompt="Name, Vorname" sqref="D16" xr:uid="{00000000-0002-0000-0000-000002000000}">
      <formula1>0</formula1>
      <formula2>100</formula2>
    </dataValidation>
    <dataValidation type="whole" allowBlank="1" showInputMessage="1" showErrorMessage="1" error="Ganze Zahl zwischen 0 und 5000 eingeben." sqref="E50:J50 E36:J36 J44 E43:I44" xr:uid="{00000000-0002-0000-0000-000003000000}">
      <formula1>0</formula1>
      <formula2>5000</formula2>
    </dataValidation>
    <dataValidation allowBlank="1" showInputMessage="1" showErrorMessage="1" error="Ganze Zahl zwischen 0 und 5000 eingeben." sqref="L41:M41 E41:I41" xr:uid="{00000000-0002-0000-0000-000004000000}"/>
    <dataValidation type="date" allowBlank="1" showErrorMessage="1" errorTitle="Eingabefehler" error="Format: tt.mm.jjjj_x000a__x000a_Zeitraum zwischen 01.10.2024 - 31.01.2026 angeben." sqref="K12:L12" xr:uid="{00000000-0002-0000-0000-000005000000}">
      <formula1>45566</formula1>
      <formula2>46053</formula2>
    </dataValidation>
    <dataValidation type="whole" allowBlank="1" showErrorMessage="1" errorTitle="Hinweis" error="Ganze Zahl zwischen 0 und 5000 eingeben." sqref="L47:M48" xr:uid="{00000000-0002-0000-0000-000006000000}">
      <formula1>0</formula1>
      <formula2>5000</formula2>
    </dataValidation>
    <dataValidation type="list" allowBlank="1" showErrorMessage="1" errorTitle="Hinweis" error="Auswahl treffen über Dropdown-Liste." sqref="D6" xr:uid="{00000000-0002-0000-0000-000007000000}">
      <formula1>Zentrum</formula1>
    </dataValidation>
    <dataValidation type="whole" allowBlank="1" showInputMessage="1" showErrorMessage="1" errorTitle="Hinweis" error="Ganze Zahl zwischen 0 und 5000 eingeben." sqref="E39:I40 L62:M63 L53:M58 E27:J30 K31:K34" xr:uid="{00000000-0002-0000-0000-000008000000}">
      <formula1>0</formula1>
      <formula2>5000</formula2>
    </dataValidation>
    <dataValidation errorStyle="information" allowBlank="1" showInputMessage="1" showErrorMessage="1" sqref="D16:D18 D21 K16" xr:uid="{00000000-0002-0000-0000-000009000000}"/>
    <dataValidation allowBlank="1" showErrorMessage="1" errorTitle="Hinweis" error="Auswahl treffen über Dropdown-Liste." sqref="K17:M18 K21:M21" xr:uid="{00000000-0002-0000-0000-00000A000000}"/>
    <dataValidation type="whole" allowBlank="1" showErrorMessage="1" errorTitle="Eingabefehler" error="1. Spalte K muss vollständig ausgefüllt sein._x000a_2. Die Spalten &quot;Ausschließlich im Sarkomzentrum gezählt&quot; und &quot;Auch im kooperierenden Organzentrum gezählt&quot; müssen den gleichen Wert wie &quot;Gesamt&quot; ergeben." sqref="L31:M34" xr:uid="{00000000-0002-0000-0000-00000B000000}">
      <formula1>0</formula1>
      <formula2>N31</formula2>
    </dataValidation>
    <dataValidation type="whole" allowBlank="1" showErrorMessage="1" errorTitle="Eingabefehler" error="1. Spalten E bis M müssen vollständig ausgefüllt sein._x000a_2. Die Spalten &quot;Ausschließlich im Sarkomzentrum gezählt&quot; und &quot;Auch im kooperierenden Organzentrum gezählt&quot; müssen den gleichen Wert wie &quot;Gesamt&quot; ergeben." sqref="M27:M30 L28:L30 L27" xr:uid="{00000000-0002-0000-0000-00000C000000}">
      <formula1>0</formula1>
      <formula2>N27</formula2>
    </dataValidation>
    <dataValidation type="whole" allowBlank="1" showInputMessage="1" showErrorMessage="1" errorTitle="Eingabefehler" error="1. Spalten E bis I müssen vollständig ausgefüllt sein._x000a_2. Die Spalten &quot;Ausschließlich im Sarkomzentrum gezählt&quot; und &quot;Auch im kooperierenden Organzentrum gezählt&quot; müssen den gleichen Wert wie &quot;Gesamt&quot; ergeben." sqref="M39" xr:uid="{00000000-0002-0000-0000-00000D000000}">
      <formula1>0</formula1>
      <formula2>O39</formula2>
    </dataValidation>
    <dataValidation type="whole" allowBlank="1" showErrorMessage="1" error="1. Spalten E bis I müssen vollständig ausgefüllt sein._x000a_2. Die Spalten &quot;ausschließlich im Sarkomzentrum gezählt&quot; und &quot;auch im kooperierenden Organzentrum gezählt&quot; müssen den gleichen Wert wie &quot;Gesamt&quot; ergeben." sqref="M39" xr:uid="{00000000-0002-0000-0000-00000E000000}">
      <formula1>0</formula1>
      <formula2>O39</formula2>
    </dataValidation>
    <dataValidation type="whole" allowBlank="1" showErrorMessage="1" errorTitle="Eingabefehler" error="1. Spalten E bis I müssen vollständig ausgefüllt sein._x000a_2. Die Spalten &quot;Ausschließlich im Sarkomzentrum gezählt&quot; und &quot;Auch im kooperierenden Organzentrum gezählt&quot; müssen den gleichen Wert wie &quot;Gesamt&quot; ergeben." sqref="M40 L39:L40" xr:uid="{00000000-0002-0000-0000-00000F000000}">
      <formula1>0</formula1>
      <formula2>N39</formula2>
    </dataValidation>
    <dataValidation type="whole" allowBlank="1" showInputMessage="1" showErrorMessage="1" errorTitle="Eingabefehler" error="Die IK-Nummer muss eine 9-stellige Ziffernfolge sein, welche mit 26 beginnt." sqref="D12:E12" xr:uid="{1BC75686-7A6A-4CC8-954B-966C9CB1136A}">
      <formula1>260000000</formula1>
      <formula2>269999999</formula2>
    </dataValidation>
    <dataValidation type="whole" allowBlank="1" showInputMessage="1" showErrorMessage="1" errorTitle="Eingabefehler" error="Die Standort-Nummer muss eine 9-stellige Ziffernfolge sein, welche mit 77 beginnt." sqref="D14:E14" xr:uid="{65C7D517-278E-4E47-901C-CE5721B0313E}">
      <formula1>770000000</formula1>
      <formula2>779999999</formula2>
    </dataValidation>
  </dataValidations>
  <pageMargins left="0.59055118110236227" right="3.937007874015748E-2" top="0.39370078740157483" bottom="0.39370078740157483" header="0.11811023622047245" footer="0.11811023622047245"/>
  <pageSetup paperSize="9" scale="70" fitToHeight="0" orientation="portrait" r:id="rId1"/>
  <headerFooter>
    <oddFooter>&amp;L&amp;"Arial,Standard"&amp;7&amp;F&amp;C&amp;"Arial,Standard"&amp;7 © DKG  Alle Rechte vorbehalten&amp;R&amp;"Arial,Standard"&amp;7&amp;P</oddFooter>
  </headerFooter>
  <rowBreaks count="1" manualBreakCount="1">
    <brk id="60" max="14" man="1"/>
  </rowBreak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errorTitle="Hinweis" error="Auswahl treffen über Dropdown-Liste." xr:uid="{00000000-0002-0000-0000-000010000000}">
          <x14:formula1>
            <xm:f>Datenquelle!$B$90:$B$142</xm:f>
          </x14:formula1>
          <xm:sqref>F23:M23</xm:sqref>
        </x14:dataValidation>
        <x14:dataValidation type="list" allowBlank="1" showInputMessage="1" showErrorMessage="1" errorTitle="Hinweis" error="Auswahl treffen über Dropdown-Liste." xr:uid="{00000000-0002-0000-0000-000011000000}">
          <x14:formula1>
            <xm:f>Datenquelle!$B$154:$B$159</xm:f>
          </x14:formula1>
          <xm:sqref>F20:M20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O28"/>
  <sheetViews>
    <sheetView showGridLines="0" topLeftCell="A9" zoomScale="80" zoomScaleNormal="80" workbookViewId="0">
      <selection activeCell="A42" sqref="A42"/>
    </sheetView>
  </sheetViews>
  <sheetFormatPr defaultColWidth="11.42578125" defaultRowHeight="14.25" x14ac:dyDescent="0.2"/>
  <cols>
    <col min="1" max="1" width="112.42578125" style="111" customWidth="1"/>
    <col min="2" max="7" width="9.5703125" style="111" customWidth="1"/>
    <col min="8" max="12" width="11.140625" style="111" customWidth="1"/>
    <col min="13" max="13" width="9.7109375" style="111" customWidth="1"/>
    <col min="14" max="14" width="23" style="111" customWidth="1"/>
    <col min="15" max="15" width="20.7109375" style="111" customWidth="1"/>
    <col min="16" max="16384" width="11.42578125" style="111"/>
  </cols>
  <sheetData>
    <row r="1" spans="1:15" s="107" customFormat="1" ht="57" x14ac:dyDescent="0.25">
      <c r="A1" s="106" t="str">
        <f>Basisdaten!B25</f>
        <v xml:space="preserve"> Zentrumsfälle</v>
      </c>
      <c r="B1" s="106" t="str">
        <f>Basisdaten!E25</f>
        <v>IA</v>
      </c>
      <c r="C1" s="106" t="str">
        <f>Basisdaten!F25</f>
        <v>IB</v>
      </c>
      <c r="D1" s="106" t="str">
        <f>Basisdaten!G25</f>
        <v>II</v>
      </c>
      <c r="E1" s="106" t="str">
        <f>Basisdaten!H25</f>
        <v>IIIA</v>
      </c>
      <c r="F1" s="106" t="str">
        <f>Basisdaten!I25</f>
        <v>IIIB</v>
      </c>
      <c r="G1" s="106" t="str">
        <f>Basisdaten!J25</f>
        <v>IV</v>
      </c>
      <c r="H1" s="109" t="str">
        <f>LEFT(Basisdaten!E37,21)</f>
        <v xml:space="preserve">Kein/ sehr niedriges </v>
      </c>
      <c r="I1" s="109" t="str">
        <f>LEFT(Basisdaten!F37,16)</f>
        <v>Niedriges Risiko</v>
      </c>
      <c r="J1" s="109" t="str">
        <f>LEFT(Basisdaten!G37,16)</f>
        <v>Mittleres Risiko</v>
      </c>
      <c r="K1" s="109" t="str">
        <f>LEFT(Basisdaten!H37,12)</f>
        <v>Hohes Risiko</v>
      </c>
      <c r="L1" s="109" t="str">
        <f>Basisdaten!I37</f>
        <v>M1</v>
      </c>
      <c r="M1" s="106" t="str">
        <f>Basisdaten!K25</f>
        <v>Gesamt</v>
      </c>
      <c r="N1" s="109" t="str">
        <f>CONCATENATE(Basisdaten!L25," ",LEFT(Basisdaten!L26,39))</f>
        <v>davon Ausschließlich im Sarkomzentrum gezählt</v>
      </c>
      <c r="O1" s="109" t="str">
        <f>CONCATENATE(Basisdaten!L25," ",LEFT(Basisdaten!M26,48))</f>
        <v>davon Auch im kooperierenden Organkrebszentrum gezählt</v>
      </c>
    </row>
    <row r="2" spans="1:15" s="107" customFormat="1" ht="30" customHeight="1" x14ac:dyDescent="0.25">
      <c r="A2" s="327" t="str">
        <f>LEFT(Basisdaten!C27,24)</f>
        <v>WGT (ohne GIST) operativ</v>
      </c>
      <c r="B2" s="106" t="str">
        <f>IF(Basisdaten!E27="","",Basisdaten!E27)</f>
        <v/>
      </c>
      <c r="C2" s="106" t="str">
        <f>IF(Basisdaten!F27="","",Basisdaten!F27)</f>
        <v/>
      </c>
      <c r="D2" s="106" t="str">
        <f>IF(Basisdaten!G27="","",Basisdaten!G27)</f>
        <v/>
      </c>
      <c r="E2" s="106" t="str">
        <f>IF(Basisdaten!H27="","",Basisdaten!H27)</f>
        <v/>
      </c>
      <c r="F2" s="106" t="str">
        <f>IF(Basisdaten!I27="","",Basisdaten!I27)</f>
        <v/>
      </c>
      <c r="G2" s="106" t="str">
        <f>IF(Basisdaten!J27="","",Basisdaten!J27)</f>
        <v/>
      </c>
      <c r="H2" s="110"/>
      <c r="I2" s="110"/>
      <c r="J2" s="110"/>
      <c r="K2" s="110"/>
      <c r="L2" s="110"/>
      <c r="M2" s="108" t="str">
        <f>Basisdaten!K27</f>
        <v/>
      </c>
      <c r="N2" s="106" t="str">
        <f>IF(Basisdaten!L27="","",Basisdaten!L27)</f>
        <v/>
      </c>
      <c r="O2" s="106" t="str">
        <f>IF(Basisdaten!M27="","",Basisdaten!M27)</f>
        <v/>
      </c>
    </row>
    <row r="3" spans="1:15" s="107" customFormat="1" ht="30" customHeight="1" x14ac:dyDescent="0.25">
      <c r="A3" s="326" t="str">
        <f>LEFT(Basisdaten!C28,100)</f>
        <v xml:space="preserve">        Davon WGT (ohne GIST)
        viszeral/ retroperitoneal operativ</v>
      </c>
      <c r="B3" s="106" t="str">
        <f>IF(Basisdaten!E28="","",Basisdaten!E28)</f>
        <v/>
      </c>
      <c r="C3" s="106" t="str">
        <f>IF(Basisdaten!F28="","",Basisdaten!F28)</f>
        <v/>
      </c>
      <c r="D3" s="106" t="str">
        <f>IF(Basisdaten!G28="","",Basisdaten!G28)</f>
        <v/>
      </c>
      <c r="E3" s="106" t="str">
        <f>IF(Basisdaten!H28="","",Basisdaten!H28)</f>
        <v/>
      </c>
      <c r="F3" s="106" t="str">
        <f>IF(Basisdaten!I28="","",Basisdaten!I28)</f>
        <v/>
      </c>
      <c r="G3" s="106" t="str">
        <f>IF(Basisdaten!J28="","",Basisdaten!J28)</f>
        <v/>
      </c>
      <c r="H3" s="110"/>
      <c r="I3" s="110"/>
      <c r="J3" s="110"/>
      <c r="K3" s="110"/>
      <c r="L3" s="110"/>
      <c r="M3" s="108" t="str">
        <f>Basisdaten!K28</f>
        <v/>
      </c>
      <c r="N3" s="106" t="str">
        <f>IF(Basisdaten!L28="","",Basisdaten!L28)</f>
        <v/>
      </c>
      <c r="O3" s="106" t="str">
        <f>IF(Basisdaten!M28="","",Basisdaten!M28)</f>
        <v/>
      </c>
    </row>
    <row r="4" spans="1:15" s="107" customFormat="1" ht="30" customHeight="1" x14ac:dyDescent="0.25">
      <c r="A4" s="326" t="str">
        <f>LEFT(Basisdaten!C29,100)</f>
        <v xml:space="preserve">        Davon WGT (ohne GIST)
        muskuloskelettal operativ</v>
      </c>
      <c r="B4" s="106" t="str">
        <f>IF(Basisdaten!E29="","",Basisdaten!E29)</f>
        <v/>
      </c>
      <c r="C4" s="106" t="str">
        <f>IF(Basisdaten!F29="","",Basisdaten!F29)</f>
        <v/>
      </c>
      <c r="D4" s="106" t="str">
        <f>IF(Basisdaten!G29="","",Basisdaten!G29)</f>
        <v/>
      </c>
      <c r="E4" s="106" t="str">
        <f>IF(Basisdaten!H29="","",Basisdaten!H29)</f>
        <v/>
      </c>
      <c r="F4" s="106" t="str">
        <f>IF(Basisdaten!I29="","",Basisdaten!I29)</f>
        <v/>
      </c>
      <c r="G4" s="106" t="str">
        <f>IF(Basisdaten!J29="","",Basisdaten!J29)</f>
        <v/>
      </c>
      <c r="H4" s="110"/>
      <c r="I4" s="110"/>
      <c r="J4" s="110"/>
      <c r="K4" s="110"/>
      <c r="L4" s="110"/>
      <c r="M4" s="108" t="str">
        <f>Basisdaten!K29</f>
        <v/>
      </c>
      <c r="N4" s="106" t="str">
        <f>IF(Basisdaten!L29="","",Basisdaten!L29)</f>
        <v/>
      </c>
      <c r="O4" s="106" t="str">
        <f>IF(Basisdaten!M29="","",Basisdaten!M29)</f>
        <v/>
      </c>
    </row>
    <row r="5" spans="1:15" s="107" customFormat="1" ht="30" customHeight="1" x14ac:dyDescent="0.25">
      <c r="A5" s="328" t="str">
        <f>LEFT(Basisdaten!C30,30)</f>
        <v>WGT (ohne GIST) nicht operativ</v>
      </c>
      <c r="B5" s="106" t="str">
        <f>IF(Basisdaten!E30="","",Basisdaten!E30)</f>
        <v/>
      </c>
      <c r="C5" s="106" t="str">
        <f>IF(Basisdaten!F30="","",Basisdaten!F30)</f>
        <v/>
      </c>
      <c r="D5" s="106" t="str">
        <f>IF(Basisdaten!G30="","",Basisdaten!G30)</f>
        <v/>
      </c>
      <c r="E5" s="106" t="str">
        <f>IF(Basisdaten!H30="","",Basisdaten!H30)</f>
        <v/>
      </c>
      <c r="F5" s="106" t="str">
        <f>IF(Basisdaten!I30="","",Basisdaten!I30)</f>
        <v/>
      </c>
      <c r="G5" s="106" t="str">
        <f>IF(Basisdaten!J30="","",Basisdaten!J30)</f>
        <v/>
      </c>
      <c r="H5" s="110"/>
      <c r="I5" s="110"/>
      <c r="J5" s="110"/>
      <c r="K5" s="110"/>
      <c r="L5" s="110"/>
      <c r="M5" s="106" t="str">
        <f>Basisdaten!K30</f>
        <v/>
      </c>
      <c r="N5" s="106" t="str">
        <f>IF(Basisdaten!L30="","",Basisdaten!L30)</f>
        <v/>
      </c>
      <c r="O5" s="106" t="str">
        <f>IF(Basisdaten!M30="","",Basisdaten!M30)</f>
        <v/>
      </c>
    </row>
    <row r="6" spans="1:15" s="107" customFormat="1" ht="30" customHeight="1" x14ac:dyDescent="0.25">
      <c r="A6" s="327" t="str">
        <f>CONCATENATE(LEFT(Basisdaten!C31,24),RIGHT(Basisdaten!C31,9))</f>
        <v>Sonstige WGT (ohne GIST) operativ</v>
      </c>
      <c r="B6" s="110"/>
      <c r="C6" s="110"/>
      <c r="D6" s="110"/>
      <c r="E6" s="110"/>
      <c r="F6" s="110"/>
      <c r="G6" s="110"/>
      <c r="H6" s="110"/>
      <c r="I6" s="110"/>
      <c r="J6" s="110"/>
      <c r="K6" s="110"/>
      <c r="L6" s="110"/>
      <c r="M6" s="106" t="str">
        <f>IF(Basisdaten!K31="","",Basisdaten!K31)</f>
        <v/>
      </c>
      <c r="N6" s="106" t="str">
        <f>IF(Basisdaten!L31="","",Basisdaten!L31)</f>
        <v/>
      </c>
      <c r="O6" s="106" t="str">
        <f>IF(Basisdaten!M31="","",Basisdaten!M31)</f>
        <v/>
      </c>
    </row>
    <row r="7" spans="1:15" s="107" customFormat="1" ht="30" customHeight="1" x14ac:dyDescent="0.25">
      <c r="A7" s="106" t="str">
        <f>CONCATENATE(LEFT(Basisdaten!C32,100),RIGHT(Basisdaten!C32,9))</f>
        <v xml:space="preserve">        Davon sonstige WGT (ohne GIST)
        viszeral/ retroperitoneal operativ operativ</v>
      </c>
      <c r="B7" s="110"/>
      <c r="C7" s="110"/>
      <c r="D7" s="110"/>
      <c r="E7" s="110"/>
      <c r="F7" s="110"/>
      <c r="G7" s="110"/>
      <c r="H7" s="110"/>
      <c r="I7" s="110"/>
      <c r="J7" s="110"/>
      <c r="K7" s="110"/>
      <c r="L7" s="110"/>
      <c r="M7" s="106" t="str">
        <f>IF(Basisdaten!K32="","",Basisdaten!K32)</f>
        <v/>
      </c>
      <c r="N7" s="106" t="str">
        <f>IF(Basisdaten!L32="","",Basisdaten!L32)</f>
        <v/>
      </c>
      <c r="O7" s="106" t="str">
        <f>IF(Basisdaten!M32="","",Basisdaten!M32)</f>
        <v/>
      </c>
    </row>
    <row r="8" spans="1:15" s="107" customFormat="1" ht="30" customHeight="1" x14ac:dyDescent="0.25">
      <c r="A8" s="106" t="str">
        <f>CONCATENATE(LEFT(Basisdaten!C33,100),RIGHT(Basisdaten!C33,9))</f>
        <v xml:space="preserve">        Davon sonstige WGT (ohne GIST)
        muskuloskelettal operativ operativ</v>
      </c>
      <c r="B8" s="110"/>
      <c r="C8" s="110"/>
      <c r="D8" s="110"/>
      <c r="E8" s="110"/>
      <c r="F8" s="110"/>
      <c r="G8" s="110"/>
      <c r="H8" s="110"/>
      <c r="I8" s="110"/>
      <c r="J8" s="110"/>
      <c r="K8" s="110"/>
      <c r="L8" s="110"/>
      <c r="M8" s="106" t="str">
        <f>IF(Basisdaten!K33="","",Basisdaten!K33)</f>
        <v/>
      </c>
      <c r="N8" s="106" t="str">
        <f>IF(Basisdaten!L33="","",Basisdaten!L33)</f>
        <v/>
      </c>
      <c r="O8" s="106" t="str">
        <f>IF(Basisdaten!M33="","",Basisdaten!M33)</f>
        <v/>
      </c>
    </row>
    <row r="9" spans="1:15" s="107" customFormat="1" ht="30" customHeight="1" x14ac:dyDescent="0.25">
      <c r="A9" s="328" t="str">
        <f>CONCATENATE(LEFT(Basisdaten!C34,24),RIGHT(Basisdaten!C34,15))</f>
        <v>Sonstige WGT (ohne GIST) nicht operativ</v>
      </c>
      <c r="B9" s="110"/>
      <c r="C9" s="110"/>
      <c r="D9" s="110"/>
      <c r="E9" s="110"/>
      <c r="F9" s="110"/>
      <c r="G9" s="110"/>
      <c r="H9" s="110"/>
      <c r="I9" s="110"/>
      <c r="J9" s="110"/>
      <c r="K9" s="110"/>
      <c r="L9" s="110"/>
      <c r="M9" s="106" t="str">
        <f>IF(Basisdaten!K34="","",Basisdaten!K34)</f>
        <v/>
      </c>
      <c r="N9" s="106" t="str">
        <f>IF(Basisdaten!L34="","",Basisdaten!L34)</f>
        <v/>
      </c>
      <c r="O9" s="106" t="str">
        <f>IF(Basisdaten!M34="","",Basisdaten!M34)</f>
        <v/>
      </c>
    </row>
    <row r="10" spans="1:15" s="107" customFormat="1" ht="30" customHeight="1" x14ac:dyDescent="0.25">
      <c r="A10" s="327" t="str">
        <f>Basisdaten!C35</f>
        <v>Gesamt Primärfälle WGT</v>
      </c>
      <c r="B10" s="110"/>
      <c r="C10" s="110"/>
      <c r="D10" s="110"/>
      <c r="E10" s="110"/>
      <c r="F10" s="110"/>
      <c r="G10" s="110"/>
      <c r="H10" s="110"/>
      <c r="I10" s="110"/>
      <c r="J10" s="110"/>
      <c r="K10" s="110"/>
      <c r="L10" s="110"/>
      <c r="M10" s="106" t="str">
        <f>Basisdaten!K35</f>
        <v/>
      </c>
      <c r="N10" s="106" t="str">
        <f>Basisdaten!L35</f>
        <v/>
      </c>
      <c r="O10" s="106" t="str">
        <f>Basisdaten!M35</f>
        <v/>
      </c>
    </row>
    <row r="11" spans="1:15" s="107" customFormat="1" ht="30" customHeight="1" x14ac:dyDescent="0.25">
      <c r="A11" s="106" t="str">
        <f>Basisdaten!$C$37&amp; " - " &amp;Basisdaten!C39</f>
        <v>Primärfälle GIST  - operativ</v>
      </c>
      <c r="B11" s="110"/>
      <c r="C11" s="110"/>
      <c r="D11" s="110"/>
      <c r="E11" s="110"/>
      <c r="F11" s="110"/>
      <c r="G11" s="110"/>
      <c r="H11" s="106" t="str">
        <f>IF(Basisdaten!E39="","",Basisdaten!E39)</f>
        <v/>
      </c>
      <c r="I11" s="106" t="str">
        <f>IF(Basisdaten!F39="","",Basisdaten!F39)</f>
        <v/>
      </c>
      <c r="J11" s="106" t="str">
        <f>IF(Basisdaten!G39="","",Basisdaten!G39)</f>
        <v/>
      </c>
      <c r="K11" s="106" t="str">
        <f>IF(Basisdaten!H39="","",Basisdaten!H39)</f>
        <v/>
      </c>
      <c r="L11" s="106" t="str">
        <f>IF(Basisdaten!I39="","",Basisdaten!I39)</f>
        <v/>
      </c>
      <c r="M11" s="108" t="str">
        <f>Basisdaten!K39</f>
        <v/>
      </c>
      <c r="N11" s="106" t="str">
        <f>IF(Basisdaten!L39="","",Basisdaten!L39)</f>
        <v/>
      </c>
      <c r="O11" s="106" t="str">
        <f>IF(Basisdaten!M39="","",Basisdaten!M39)</f>
        <v/>
      </c>
    </row>
    <row r="12" spans="1:15" s="107" customFormat="1" ht="30" customHeight="1" x14ac:dyDescent="0.25">
      <c r="A12" s="106" t="str">
        <f>Basisdaten!$C$37&amp; " - " &amp;Basisdaten!C40</f>
        <v>Primärfälle GIST  - nicht operativ</v>
      </c>
      <c r="B12" s="110"/>
      <c r="C12" s="110"/>
      <c r="D12" s="110"/>
      <c r="E12" s="110"/>
      <c r="F12" s="110"/>
      <c r="G12" s="110"/>
      <c r="H12" s="106" t="str">
        <f>IF(Basisdaten!E40="","",Basisdaten!E40)</f>
        <v/>
      </c>
      <c r="I12" s="106" t="str">
        <f>IF(Basisdaten!F40="","",Basisdaten!F40)</f>
        <v/>
      </c>
      <c r="J12" s="106" t="str">
        <f>IF(Basisdaten!G40="","",Basisdaten!G40)</f>
        <v/>
      </c>
      <c r="K12" s="106" t="str">
        <f>IF(Basisdaten!H40="","",Basisdaten!H40)</f>
        <v/>
      </c>
      <c r="L12" s="106" t="str">
        <f>IF(Basisdaten!I40="","",Basisdaten!I40)</f>
        <v/>
      </c>
      <c r="M12" s="108" t="str">
        <f>Basisdaten!K40</f>
        <v/>
      </c>
      <c r="N12" s="106" t="str">
        <f>IF(Basisdaten!L40="","",Basisdaten!L40)</f>
        <v/>
      </c>
      <c r="O12" s="106" t="str">
        <f>IF(Basisdaten!M40="","",Basisdaten!M40)</f>
        <v/>
      </c>
    </row>
    <row r="13" spans="1:15" s="107" customFormat="1" ht="30" customHeight="1" x14ac:dyDescent="0.25">
      <c r="A13" s="327" t="str">
        <f>Basisdaten!C41</f>
        <v>Gesamt Primärfälle GIST</v>
      </c>
      <c r="B13" s="110"/>
      <c r="C13" s="110"/>
      <c r="D13" s="110"/>
      <c r="E13" s="110"/>
      <c r="F13" s="110"/>
      <c r="G13" s="110"/>
      <c r="H13" s="106" t="str">
        <f>Basisdaten!E41</f>
        <v/>
      </c>
      <c r="I13" s="106" t="str">
        <f>Basisdaten!F41</f>
        <v/>
      </c>
      <c r="J13" s="106" t="str">
        <f>Basisdaten!G41</f>
        <v/>
      </c>
      <c r="K13" s="106" t="str">
        <f>Basisdaten!H41</f>
        <v/>
      </c>
      <c r="L13" s="106" t="str">
        <f>Basisdaten!I41</f>
        <v/>
      </c>
      <c r="M13" s="108" t="str">
        <f>Basisdaten!K41</f>
        <v/>
      </c>
      <c r="N13" s="108" t="str">
        <f>Basisdaten!L41</f>
        <v/>
      </c>
      <c r="O13" s="108" t="str">
        <f>Basisdaten!M41</f>
        <v/>
      </c>
    </row>
    <row r="14" spans="1:15" s="107" customFormat="1" ht="30" customHeight="1" x14ac:dyDescent="0.25">
      <c r="A14" s="327" t="str">
        <f>Basisdaten!C43</f>
        <v>Gesamt Primärfälle WGT und GIST</v>
      </c>
      <c r="B14" s="110"/>
      <c r="C14" s="110"/>
      <c r="D14" s="110"/>
      <c r="E14" s="110"/>
      <c r="F14" s="110"/>
      <c r="G14" s="110"/>
      <c r="H14" s="110"/>
      <c r="I14" s="110"/>
      <c r="J14" s="110"/>
      <c r="K14" s="110"/>
      <c r="L14" s="110"/>
      <c r="M14" s="108" t="str">
        <f>Basisdaten!K43</f>
        <v/>
      </c>
      <c r="N14" s="108" t="str">
        <f>Basisdaten!L43</f>
        <v/>
      </c>
      <c r="O14" s="108" t="str">
        <f>Basisdaten!M43</f>
        <v/>
      </c>
    </row>
    <row r="15" spans="1:15" s="107" customFormat="1" ht="30" customHeight="1" x14ac:dyDescent="0.25">
      <c r="A15" s="106" t="str">
        <f>CONCATENATE(LEFT(Basisdaten!$C$45,26)," - ",RIGHT(Basisdaten!C47,8))</f>
        <v>Primärfälle Knochentumoren - operativ</v>
      </c>
      <c r="B15" s="110"/>
      <c r="C15" s="110"/>
      <c r="D15" s="110"/>
      <c r="E15" s="110"/>
      <c r="F15" s="110"/>
      <c r="G15" s="110"/>
      <c r="H15" s="110"/>
      <c r="I15" s="110"/>
      <c r="J15" s="110"/>
      <c r="K15" s="110"/>
      <c r="L15" s="110"/>
      <c r="M15" s="108" t="str">
        <f>Basisdaten!K47</f>
        <v/>
      </c>
      <c r="N15" s="106" t="str">
        <f>IF(Basisdaten!L47="","",Basisdaten!L47)</f>
        <v/>
      </c>
      <c r="O15" s="106" t="str">
        <f>IF(Basisdaten!M47="","",Basisdaten!M47)</f>
        <v/>
      </c>
    </row>
    <row r="16" spans="1:15" s="107" customFormat="1" ht="30" customHeight="1" x14ac:dyDescent="0.25">
      <c r="A16" s="106" t="str">
        <f>CONCATENATE(LEFT(Basisdaten!$C$45,26)," - ",RIGHT(Basisdaten!C48,14))</f>
        <v>Primärfälle Knochentumoren - nicht operativ</v>
      </c>
      <c r="B16" s="110"/>
      <c r="C16" s="110"/>
      <c r="D16" s="110"/>
      <c r="E16" s="110"/>
      <c r="F16" s="110"/>
      <c r="G16" s="110"/>
      <c r="H16" s="110"/>
      <c r="I16" s="110"/>
      <c r="J16" s="110"/>
      <c r="K16" s="110"/>
      <c r="L16" s="110"/>
      <c r="M16" s="108" t="str">
        <f>Basisdaten!K48</f>
        <v/>
      </c>
      <c r="N16" s="106" t="str">
        <f>IF(Basisdaten!L48="","",Basisdaten!L48)</f>
        <v/>
      </c>
      <c r="O16" s="106" t="str">
        <f>IF(Basisdaten!M48="","",Basisdaten!M48)</f>
        <v/>
      </c>
    </row>
    <row r="17" spans="1:15" s="107" customFormat="1" ht="30" customHeight="1" x14ac:dyDescent="0.25">
      <c r="A17" s="327" t="str">
        <f>TRIM(Basisdaten!C49)</f>
        <v>Gesamt Primärfälle Knochentumoren</v>
      </c>
      <c r="B17" s="110"/>
      <c r="C17" s="110"/>
      <c r="D17" s="110"/>
      <c r="E17" s="110"/>
      <c r="F17" s="110"/>
      <c r="G17" s="110"/>
      <c r="H17" s="110"/>
      <c r="I17" s="110"/>
      <c r="J17" s="110"/>
      <c r="K17" s="110"/>
      <c r="L17" s="110"/>
      <c r="M17" s="108" t="str">
        <f>Basisdaten!K49</f>
        <v/>
      </c>
      <c r="N17" s="106" t="str">
        <f>IF(Basisdaten!L49="","",Basisdaten!L49)</f>
        <v/>
      </c>
      <c r="O17" s="106" t="str">
        <f>IF(Basisdaten!M49="","",Basisdaten!M49)</f>
        <v/>
      </c>
    </row>
    <row r="18" spans="1:15" s="107" customFormat="1" ht="30" customHeight="1" x14ac:dyDescent="0.25">
      <c r="A18" s="106" t="str">
        <f>Basisdaten!$C$51&amp; " - " &amp;Basisdaten!C53</f>
        <v>Zentrumspat. mit neuaufgetretenem (Lokal-)Rezidiv und/ oder Fernmetastasen - WGT ohne GIST operativ</v>
      </c>
      <c r="B18" s="110"/>
      <c r="C18" s="110"/>
      <c r="D18" s="110"/>
      <c r="E18" s="110"/>
      <c r="F18" s="110"/>
      <c r="G18" s="110"/>
      <c r="H18" s="110"/>
      <c r="I18" s="110"/>
      <c r="J18" s="110"/>
      <c r="K18" s="110"/>
      <c r="L18" s="110"/>
      <c r="M18" s="108" t="str">
        <f>IF(Basisdaten!K53="","",Basisdaten!K53)</f>
        <v/>
      </c>
      <c r="N18" s="108" t="str">
        <f>IF(Basisdaten!L53="","",Basisdaten!L53)</f>
        <v/>
      </c>
      <c r="O18" s="108" t="str">
        <f>IF(Basisdaten!M53="","",Basisdaten!M53)</f>
        <v/>
      </c>
    </row>
    <row r="19" spans="1:15" s="107" customFormat="1" ht="30" customHeight="1" x14ac:dyDescent="0.25">
      <c r="A19" s="106" t="str">
        <f>Basisdaten!$C$51&amp; " - " &amp;Basisdaten!C54</f>
        <v>Zentrumspat. mit neuaufgetretenem (Lokal-)Rezidiv und/ oder Fernmetastasen - WGT ohne GIST nicht operativ</v>
      </c>
      <c r="B19" s="110"/>
      <c r="C19" s="110"/>
      <c r="D19" s="110"/>
      <c r="E19" s="110"/>
      <c r="F19" s="110"/>
      <c r="G19" s="110"/>
      <c r="H19" s="110"/>
      <c r="I19" s="110"/>
      <c r="J19" s="110"/>
      <c r="K19" s="110"/>
      <c r="L19" s="110"/>
      <c r="M19" s="108" t="str">
        <f>IF(Basisdaten!K54="","",Basisdaten!K54)</f>
        <v/>
      </c>
      <c r="N19" s="108" t="str">
        <f>IF(Basisdaten!L54="","",Basisdaten!L54)</f>
        <v/>
      </c>
      <c r="O19" s="108" t="str">
        <f>IF(Basisdaten!M54="","",Basisdaten!M54)</f>
        <v/>
      </c>
    </row>
    <row r="20" spans="1:15" s="107" customFormat="1" ht="30" customHeight="1" x14ac:dyDescent="0.25">
      <c r="A20" s="106" t="str">
        <f>Basisdaten!$C$51&amp; " - " &amp;Basisdaten!C55</f>
        <v>Zentrumspat. mit neuaufgetretenem (Lokal-)Rezidiv und/ oder Fernmetastasen - GIST operativ</v>
      </c>
      <c r="B20" s="110"/>
      <c r="C20" s="110"/>
      <c r="D20" s="110"/>
      <c r="E20" s="110"/>
      <c r="F20" s="110"/>
      <c r="G20" s="110"/>
      <c r="H20" s="110"/>
      <c r="I20" s="110"/>
      <c r="J20" s="110"/>
      <c r="K20" s="110"/>
      <c r="L20" s="110"/>
      <c r="M20" s="108" t="str">
        <f>IF(Basisdaten!K55="","",Basisdaten!K55)</f>
        <v/>
      </c>
      <c r="N20" s="108" t="str">
        <f>IF(Basisdaten!L55="","",Basisdaten!L55)</f>
        <v/>
      </c>
      <c r="O20" s="108" t="str">
        <f>IF(Basisdaten!M55="","",Basisdaten!M55)</f>
        <v/>
      </c>
    </row>
    <row r="21" spans="1:15" s="107" customFormat="1" ht="30" customHeight="1" x14ac:dyDescent="0.25">
      <c r="A21" s="106" t="str">
        <f>Basisdaten!$C$51&amp; " - " &amp;Basisdaten!C56</f>
        <v>Zentrumspat. mit neuaufgetretenem (Lokal-)Rezidiv und/ oder Fernmetastasen - GIST nicht operativ</v>
      </c>
      <c r="B21" s="110"/>
      <c r="C21" s="110"/>
      <c r="D21" s="110"/>
      <c r="E21" s="110"/>
      <c r="F21" s="110"/>
      <c r="G21" s="110"/>
      <c r="H21" s="110"/>
      <c r="I21" s="110"/>
      <c r="J21" s="110"/>
      <c r="K21" s="110"/>
      <c r="L21" s="110"/>
      <c r="M21" s="108" t="str">
        <f>IF(Basisdaten!K56="","",Basisdaten!K56)</f>
        <v/>
      </c>
      <c r="N21" s="108" t="str">
        <f>IF(Basisdaten!L56="","",Basisdaten!L56)</f>
        <v/>
      </c>
      <c r="O21" s="108" t="str">
        <f>IF(Basisdaten!M56="","",Basisdaten!M56)</f>
        <v/>
      </c>
    </row>
    <row r="22" spans="1:15" s="107" customFormat="1" ht="30" customHeight="1" x14ac:dyDescent="0.25">
      <c r="A22" s="106" t="str">
        <f>CONCATENATE(Basisdaten!C51," - ",LEFT(TRIM(Basisdaten!C57),23))</f>
        <v>Zentrumspat. mit neuaufgetretenem (Lokal-)Rezidiv und/ oder Fernmetastasen - Knochentumoren operativ</v>
      </c>
      <c r="B22" s="110"/>
      <c r="C22" s="110"/>
      <c r="D22" s="110"/>
      <c r="E22" s="110"/>
      <c r="F22" s="110"/>
      <c r="G22" s="110"/>
      <c r="H22" s="110"/>
      <c r="I22" s="110"/>
      <c r="J22" s="110"/>
      <c r="K22" s="110"/>
      <c r="L22" s="110"/>
      <c r="M22" s="108" t="str">
        <f>IF(Basisdaten!K57="","",Basisdaten!K57)</f>
        <v/>
      </c>
      <c r="N22" s="108" t="str">
        <f>IF(Basisdaten!L57="","",Basisdaten!L57)</f>
        <v/>
      </c>
      <c r="O22" s="108" t="str">
        <f>IF(Basisdaten!M57="","",Basisdaten!M57)</f>
        <v/>
      </c>
    </row>
    <row r="23" spans="1:15" s="107" customFormat="1" ht="30" customHeight="1" x14ac:dyDescent="0.25">
      <c r="A23" s="106" t="str">
        <f>CONCATENATE(Basisdaten!C51," - ",LEFT(TRIM(Basisdaten!C58),30))</f>
        <v xml:space="preserve">Zentrumspat. mit neuaufgetretenem (Lokal-)Rezidiv und/ oder Fernmetastasen - Knochentumoren nicht operativ </v>
      </c>
      <c r="B23" s="110"/>
      <c r="C23" s="110"/>
      <c r="D23" s="110"/>
      <c r="E23" s="110"/>
      <c r="F23" s="110"/>
      <c r="G23" s="110"/>
      <c r="H23" s="110"/>
      <c r="I23" s="110"/>
      <c r="J23" s="110"/>
      <c r="K23" s="110"/>
      <c r="L23" s="110"/>
      <c r="M23" s="108" t="str">
        <f>IF(Basisdaten!K58="","",Basisdaten!K58)</f>
        <v/>
      </c>
      <c r="N23" s="108" t="str">
        <f>IF(Basisdaten!L58="","",Basisdaten!L58)</f>
        <v/>
      </c>
      <c r="O23" s="108" t="str">
        <f>IF(Basisdaten!M58="","",Basisdaten!M58)</f>
        <v/>
      </c>
    </row>
    <row r="24" spans="1:15" s="107" customFormat="1" ht="30" customHeight="1" x14ac:dyDescent="0.25">
      <c r="A24" s="327" t="str">
        <f>Basisdaten!C60</f>
        <v>Zentrumsfälle gesamt</v>
      </c>
      <c r="B24" s="110"/>
      <c r="C24" s="110"/>
      <c r="D24" s="110"/>
      <c r="E24" s="110"/>
      <c r="F24" s="110"/>
      <c r="G24" s="110"/>
      <c r="H24" s="110"/>
      <c r="I24" s="110"/>
      <c r="J24" s="110"/>
      <c r="K24" s="110"/>
      <c r="L24" s="110"/>
      <c r="M24" s="108" t="str">
        <f>Basisdaten!K60</f>
        <v/>
      </c>
      <c r="N24" s="108" t="str">
        <f>Basisdaten!L60</f>
        <v/>
      </c>
      <c r="O24" s="108" t="str">
        <f>Basisdaten!M60</f>
        <v/>
      </c>
    </row>
    <row r="26" spans="1:15" ht="30" customHeight="1" x14ac:dyDescent="0.2">
      <c r="A26" s="514" t="str">
        <f>LEFT(TRIM(Basisdaten!B62),37)</f>
        <v>Anzahl Resektionen Weichgewebesarkome</v>
      </c>
      <c r="B26" s="514"/>
      <c r="C26" s="514"/>
      <c r="D26" s="514"/>
      <c r="E26" s="514"/>
      <c r="F26" s="514"/>
      <c r="G26" s="514"/>
      <c r="H26" s="514"/>
      <c r="I26" s="514"/>
      <c r="J26" s="514"/>
      <c r="K26" s="514"/>
      <c r="L26" s="514"/>
      <c r="M26" s="324">
        <f>Basisdaten!L62</f>
        <v>0</v>
      </c>
    </row>
    <row r="27" spans="1:15" ht="30" customHeight="1" x14ac:dyDescent="0.25">
      <c r="A27" s="515" t="str">
        <f>LEFT(TRIM(Basisdaten!B63),34)</f>
        <v xml:space="preserve">Anzahl Resektionen Knochensarkome
</v>
      </c>
      <c r="B27" s="515"/>
      <c r="C27" s="515"/>
      <c r="D27" s="515"/>
      <c r="E27" s="515"/>
      <c r="F27" s="515"/>
      <c r="G27" s="515"/>
      <c r="H27" s="515"/>
      <c r="I27" s="515"/>
      <c r="J27" s="515"/>
      <c r="K27" s="515"/>
      <c r="L27" s="515"/>
      <c r="M27" s="324">
        <f>Basisdaten!L63</f>
        <v>0</v>
      </c>
    </row>
    <row r="28" spans="1:15" ht="20.100000000000001" customHeight="1" x14ac:dyDescent="0.2"/>
  </sheetData>
  <mergeCells count="2">
    <mergeCell ref="A26:L26"/>
    <mergeCell ref="A27:L27"/>
  </mergeCell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dimension ref="A1:F9"/>
  <sheetViews>
    <sheetView workbookViewId="0">
      <selection activeCell="A39" sqref="A39"/>
    </sheetView>
  </sheetViews>
  <sheetFormatPr defaultColWidth="9.140625" defaultRowHeight="12.75" x14ac:dyDescent="0.25"/>
  <cols>
    <col min="1" max="3" width="30.7109375" style="64" customWidth="1"/>
    <col min="4" max="6" width="20.7109375" style="64" customWidth="1"/>
    <col min="7" max="7" width="46.7109375" style="64" customWidth="1"/>
    <col min="8" max="8" width="38.28515625" style="64" customWidth="1"/>
    <col min="9" max="9" width="42.85546875" style="64" customWidth="1"/>
    <col min="10" max="10" width="43.7109375" style="64" customWidth="1"/>
    <col min="11" max="11" width="36" style="64" customWidth="1"/>
    <col min="12" max="12" width="16.5703125" style="64" customWidth="1"/>
    <col min="13" max="13" width="24.140625" style="64" customWidth="1"/>
    <col min="14" max="14" width="35" style="64" customWidth="1"/>
    <col min="15" max="15" width="28.140625" style="64" customWidth="1"/>
    <col min="16" max="16" width="27.7109375" style="64" customWidth="1"/>
    <col min="17" max="17" width="30.140625" style="64" customWidth="1"/>
    <col min="18" max="18" width="28.140625" style="64" customWidth="1"/>
    <col min="19" max="19" width="29.7109375" style="64" customWidth="1"/>
    <col min="20" max="20" width="15.28515625" style="64" customWidth="1"/>
    <col min="21" max="21" width="17.28515625" style="64" customWidth="1"/>
    <col min="22" max="16384" width="9.140625" style="64"/>
  </cols>
  <sheetData>
    <row r="1" spans="1:6" x14ac:dyDescent="0.25">
      <c r="A1" s="246" t="s">
        <v>47</v>
      </c>
      <c r="B1" s="247" t="str">
        <f>IF(Basisdaten!D16=0,"",Basisdaten!D16)</f>
        <v/>
      </c>
    </row>
    <row r="2" spans="1:6" x14ac:dyDescent="0.25">
      <c r="A2" s="246" t="s">
        <v>71</v>
      </c>
      <c r="B2" s="248" t="str">
        <f>IF(Basisdaten!L12=0,"",Basisdaten!L12)</f>
        <v/>
      </c>
    </row>
    <row r="3" spans="1:6" x14ac:dyDescent="0.25">
      <c r="A3" s="246" t="s">
        <v>81</v>
      </c>
      <c r="B3" s="248" t="str">
        <f>IF(Basisdaten!L14=0,"",Basisdaten!L14)</f>
        <v/>
      </c>
    </row>
    <row r="4" spans="1:6" x14ac:dyDescent="0.25">
      <c r="A4" s="65"/>
      <c r="B4" s="63"/>
    </row>
    <row r="5" spans="1:6" x14ac:dyDescent="0.25">
      <c r="A5" s="249" t="s">
        <v>67</v>
      </c>
      <c r="B5" s="249" t="s">
        <v>689</v>
      </c>
      <c r="C5" s="249" t="s">
        <v>68</v>
      </c>
      <c r="D5" s="249" t="s">
        <v>527</v>
      </c>
      <c r="E5" s="246" t="s">
        <v>701</v>
      </c>
      <c r="F5" s="246" t="s">
        <v>702</v>
      </c>
    </row>
    <row r="6" spans="1:6" ht="38.25" customHeight="1" x14ac:dyDescent="0.25">
      <c r="A6" s="250" t="str">
        <f>IF(Basisdaten!B20=0,"",Basisdaten!B20)</f>
        <v/>
      </c>
      <c r="B6" s="292" t="str">
        <f>IF(Basisdaten!F20=0,"",Basisdaten!F20)</f>
        <v/>
      </c>
      <c r="C6" s="292" t="str">
        <f>IF(Basisdaten!F23=0,"",Basisdaten!F23)</f>
        <v/>
      </c>
      <c r="D6" s="250" t="str">
        <f>IF(Basisdaten!B23=0,"",Basisdaten!B23)</f>
        <v>Noch nicht vorhanden</v>
      </c>
      <c r="E6" s="292" t="str">
        <f>IF(Basisdaten!D12=0,"",Basisdaten!D12)</f>
        <v/>
      </c>
      <c r="F6" s="292" t="str">
        <f>IF(Basisdaten!D14=0,"",Basisdaten!D14)</f>
        <v/>
      </c>
    </row>
    <row r="7" spans="1:6" x14ac:dyDescent="0.25">
      <c r="A7" s="65"/>
    </row>
    <row r="8" spans="1:6" x14ac:dyDescent="0.25">
      <c r="A8" s="65"/>
      <c r="B8" s="63"/>
    </row>
    <row r="9" spans="1:6" x14ac:dyDescent="0.25">
      <c r="A9" s="65"/>
      <c r="B9" s="63"/>
    </row>
  </sheetData>
  <phoneticPr fontId="55"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B1:H14"/>
  <sheetViews>
    <sheetView showGridLines="0" zoomScaleNormal="100" workbookViewId="0">
      <selection activeCell="B20" sqref="B20"/>
    </sheetView>
  </sheetViews>
  <sheetFormatPr defaultColWidth="9.140625" defaultRowHeight="14.25" x14ac:dyDescent="0.2"/>
  <cols>
    <col min="1" max="1" width="0.85546875" style="111" customWidth="1"/>
    <col min="2" max="2" width="7" style="111" customWidth="1"/>
    <col min="3" max="3" width="53.5703125" style="113" bestFit="1" customWidth="1"/>
    <col min="4" max="4" width="54.7109375" style="113" customWidth="1"/>
    <col min="5" max="8" width="9.140625" style="113"/>
    <col min="9" max="16384" width="9.140625" style="111"/>
  </cols>
  <sheetData>
    <row r="1" spans="2:8" ht="6.95" customHeight="1" x14ac:dyDescent="0.2"/>
    <row r="2" spans="2:8" ht="15.95" customHeight="1" x14ac:dyDescent="0.2">
      <c r="B2" s="117" t="str">
        <f>Basisdaten!B2</f>
        <v>Anlage EB Version F1.1 (Auditjahr 2025 / Kennzahlenjahr 2024)</v>
      </c>
    </row>
    <row r="3" spans="2:8" ht="15.95" customHeight="1" x14ac:dyDescent="0.25">
      <c r="B3" s="183" t="s">
        <v>243</v>
      </c>
    </row>
    <row r="4" spans="2:8" ht="16.5" thickBot="1" x14ac:dyDescent="0.3">
      <c r="B4" s="112"/>
    </row>
    <row r="5" spans="2:8" x14ac:dyDescent="0.2">
      <c r="B5" s="516" t="s">
        <v>245</v>
      </c>
      <c r="C5" s="517"/>
      <c r="D5" s="202" t="s">
        <v>244</v>
      </c>
    </row>
    <row r="6" spans="2:8" s="114" customFormat="1" ht="84" x14ac:dyDescent="0.25">
      <c r="B6" s="518" t="s">
        <v>300</v>
      </c>
      <c r="C6" s="519"/>
      <c r="D6" s="203" t="s">
        <v>314</v>
      </c>
      <c r="E6" s="115"/>
      <c r="F6" s="115"/>
      <c r="G6" s="115"/>
      <c r="H6" s="115"/>
    </row>
    <row r="7" spans="2:8" s="114" customFormat="1" ht="51" customHeight="1" x14ac:dyDescent="0.25">
      <c r="B7" s="520" t="s">
        <v>315</v>
      </c>
      <c r="C7" s="180" t="s">
        <v>316</v>
      </c>
      <c r="D7" s="203" t="s">
        <v>301</v>
      </c>
      <c r="E7" s="115"/>
      <c r="F7" s="115"/>
      <c r="G7" s="115"/>
      <c r="H7" s="115"/>
    </row>
    <row r="8" spans="2:8" s="114" customFormat="1" ht="51" customHeight="1" x14ac:dyDescent="0.25">
      <c r="B8" s="521"/>
      <c r="C8" s="180" t="s">
        <v>317</v>
      </c>
      <c r="D8" s="203" t="s">
        <v>302</v>
      </c>
      <c r="E8" s="115"/>
      <c r="F8" s="115"/>
      <c r="G8" s="115"/>
      <c r="H8" s="115"/>
    </row>
    <row r="9" spans="2:8" s="114" customFormat="1" ht="51" customHeight="1" x14ac:dyDescent="0.25">
      <c r="B9" s="521"/>
      <c r="C9" s="180" t="s">
        <v>318</v>
      </c>
      <c r="D9" s="203" t="s">
        <v>303</v>
      </c>
      <c r="E9" s="115"/>
      <c r="F9" s="115"/>
      <c r="G9" s="115"/>
      <c r="H9" s="115"/>
    </row>
    <row r="10" spans="2:8" s="114" customFormat="1" ht="51" customHeight="1" x14ac:dyDescent="0.25">
      <c r="B10" s="521"/>
      <c r="C10" s="180" t="s">
        <v>319</v>
      </c>
      <c r="D10" s="203" t="s">
        <v>304</v>
      </c>
      <c r="E10" s="115"/>
      <c r="F10" s="115"/>
      <c r="G10" s="115"/>
      <c r="H10" s="115"/>
    </row>
    <row r="11" spans="2:8" s="114" customFormat="1" ht="51" customHeight="1" x14ac:dyDescent="0.25">
      <c r="B11" s="521"/>
      <c r="C11" s="180" t="s">
        <v>320</v>
      </c>
      <c r="D11" s="203" t="s">
        <v>305</v>
      </c>
      <c r="E11" s="115"/>
      <c r="F11" s="115"/>
      <c r="G11" s="115"/>
      <c r="H11" s="115"/>
    </row>
    <row r="12" spans="2:8" s="114" customFormat="1" ht="51" customHeight="1" x14ac:dyDescent="0.25">
      <c r="B12" s="521"/>
      <c r="C12" s="180" t="s">
        <v>321</v>
      </c>
      <c r="D12" s="204" t="s">
        <v>305</v>
      </c>
      <c r="E12" s="115"/>
      <c r="F12" s="115"/>
      <c r="G12" s="115"/>
      <c r="H12" s="115"/>
    </row>
    <row r="13" spans="2:8" s="114" customFormat="1" ht="51" customHeight="1" thickBot="1" x14ac:dyDescent="0.3">
      <c r="B13" s="522"/>
      <c r="C13" s="205" t="s">
        <v>322</v>
      </c>
      <c r="D13" s="206" t="s">
        <v>306</v>
      </c>
      <c r="E13" s="115"/>
      <c r="F13" s="115"/>
      <c r="G13" s="115"/>
      <c r="H13" s="115"/>
    </row>
    <row r="14" spans="2:8" x14ac:dyDescent="0.2">
      <c r="B14" s="114"/>
    </row>
  </sheetData>
  <sheetProtection algorithmName="SHA-512" hashValue="TkbYgY6QstflWFRYKAAGNS9Yw9TgewC3+9aSq1vPFOk1p1n3v0iiyyZfgSyepO3K2yS7Jr/8tGV8cVVdKe0fmA==" saltValue="s04DN5Ja9i/Ss6TWtyvbqA==" spinCount="100000" sheet="1" objects="1" scenarios="1" selectLockedCells="1" selectUnlockedCells="1"/>
  <mergeCells count="3">
    <mergeCell ref="B5:C5"/>
    <mergeCell ref="B6:C6"/>
    <mergeCell ref="B7:B13"/>
  </mergeCells>
  <pageMargins left="0.7" right="0.7" top="0.75" bottom="0.75" header="0.3" footer="0.3"/>
  <pageSetup scale="78" fitToHeight="0" orientation="portrait" r:id="rId1"/>
  <headerFooter>
    <oddFooter>&amp;L&amp;F&amp;C© DKG Alle Rechte vorbehalten&amp;R&amp;P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169"/>
  <sheetViews>
    <sheetView showGridLines="0" zoomScaleNormal="100" zoomScaleSheetLayoutView="100" workbookViewId="0">
      <pane xSplit="1" ySplit="7" topLeftCell="B8" activePane="bottomRight" state="frozen"/>
      <selection pane="topRight" activeCell="B1" sqref="B1"/>
      <selection pane="bottomLeft" activeCell="A8" sqref="A8"/>
      <selection pane="bottomRight" activeCell="B8" sqref="B8:B19"/>
    </sheetView>
  </sheetViews>
  <sheetFormatPr defaultColWidth="11.42578125" defaultRowHeight="12.75" x14ac:dyDescent="0.2"/>
  <cols>
    <col min="1" max="1" width="0.85546875" style="199" customWidth="1"/>
    <col min="2" max="2" width="18.85546875" style="199" customWidth="1"/>
    <col min="3" max="3" width="33.28515625" style="199" customWidth="1"/>
    <col min="4" max="4" width="12.7109375" style="199" customWidth="1"/>
    <col min="5" max="5" width="33.28515625" style="199" customWidth="1"/>
    <col min="6" max="6" width="12.7109375" style="199" customWidth="1"/>
    <col min="7" max="16384" width="11.42578125" style="199"/>
  </cols>
  <sheetData>
    <row r="1" spans="1:6" ht="6.95" customHeight="1" x14ac:dyDescent="0.2"/>
    <row r="2" spans="1:6" ht="15.95" customHeight="1" x14ac:dyDescent="0.2">
      <c r="A2" s="11"/>
      <c r="B2" s="11" t="str">
        <f>Basisdaten!B2</f>
        <v>Anlage EB Version F1.1 (Auditjahr 2025 / Kennzahlenjahr 2024)</v>
      </c>
      <c r="C2" s="11"/>
      <c r="D2" s="11"/>
    </row>
    <row r="3" spans="1:6" ht="15.75" customHeight="1" x14ac:dyDescent="0.25">
      <c r="A3" s="87"/>
      <c r="B3" s="214" t="s">
        <v>480</v>
      </c>
      <c r="C3" s="87"/>
      <c r="D3" s="87"/>
    </row>
    <row r="4" spans="1:6" ht="24" customHeight="1" thickBot="1" x14ac:dyDescent="0.25">
      <c r="C4" s="87"/>
    </row>
    <row r="5" spans="1:6" s="200" customFormat="1" ht="20.100000000000001" customHeight="1" x14ac:dyDescent="0.25">
      <c r="B5" s="540" t="s">
        <v>134</v>
      </c>
      <c r="C5" s="541"/>
      <c r="D5" s="541"/>
      <c r="E5" s="541"/>
      <c r="F5" s="542"/>
    </row>
    <row r="6" spans="1:6" s="200" customFormat="1" ht="20.100000000000001" customHeight="1" x14ac:dyDescent="0.25">
      <c r="B6" s="543" t="s">
        <v>479</v>
      </c>
      <c r="C6" s="544"/>
      <c r="D6" s="544"/>
      <c r="E6" s="544"/>
      <c r="F6" s="545"/>
    </row>
    <row r="7" spans="1:6" s="200" customFormat="1" ht="48.75" customHeight="1" x14ac:dyDescent="0.25">
      <c r="B7" s="284" t="s">
        <v>135</v>
      </c>
      <c r="C7" s="285" t="s">
        <v>136</v>
      </c>
      <c r="D7" s="285" t="s">
        <v>497</v>
      </c>
      <c r="E7" s="285" t="s">
        <v>498</v>
      </c>
      <c r="F7" s="286" t="s">
        <v>499</v>
      </c>
    </row>
    <row r="8" spans="1:6" s="200" customFormat="1" ht="12.75" customHeight="1" x14ac:dyDescent="0.25">
      <c r="B8" s="524" t="s">
        <v>137</v>
      </c>
      <c r="C8" s="251" t="s">
        <v>328</v>
      </c>
      <c r="D8" s="251" t="s">
        <v>443</v>
      </c>
      <c r="E8" s="547" t="s">
        <v>516</v>
      </c>
      <c r="F8" s="549" t="s">
        <v>138</v>
      </c>
    </row>
    <row r="9" spans="1:6" s="200" customFormat="1" ht="12.75" customHeight="1" x14ac:dyDescent="0.25">
      <c r="B9" s="525"/>
      <c r="C9" s="252" t="s">
        <v>329</v>
      </c>
      <c r="D9" s="252" t="s">
        <v>148</v>
      </c>
      <c r="E9" s="548"/>
      <c r="F9" s="550"/>
    </row>
    <row r="10" spans="1:6" s="200" customFormat="1" ht="20.100000000000001" customHeight="1" x14ac:dyDescent="0.25">
      <c r="B10" s="525"/>
      <c r="C10" s="537" t="s">
        <v>139</v>
      </c>
      <c r="D10" s="537" t="s">
        <v>140</v>
      </c>
      <c r="E10" s="251" t="s">
        <v>330</v>
      </c>
      <c r="F10" s="253"/>
    </row>
    <row r="11" spans="1:6" s="200" customFormat="1" ht="20.100000000000001" customHeight="1" x14ac:dyDescent="0.25">
      <c r="B11" s="525"/>
      <c r="C11" s="538"/>
      <c r="D11" s="538"/>
      <c r="E11" s="254" t="s">
        <v>331</v>
      </c>
      <c r="F11" s="255"/>
    </row>
    <row r="12" spans="1:6" s="200" customFormat="1" ht="20.100000000000001" customHeight="1" x14ac:dyDescent="0.25">
      <c r="B12" s="525"/>
      <c r="C12" s="538"/>
      <c r="D12" s="538"/>
      <c r="E12" s="254" t="s">
        <v>332</v>
      </c>
      <c r="F12" s="255"/>
    </row>
    <row r="13" spans="1:6" s="200" customFormat="1" ht="20.100000000000001" customHeight="1" x14ac:dyDescent="0.25">
      <c r="B13" s="525"/>
      <c r="C13" s="538"/>
      <c r="D13" s="538"/>
      <c r="E13" s="254" t="s">
        <v>333</v>
      </c>
      <c r="F13" s="255"/>
    </row>
    <row r="14" spans="1:6" s="200" customFormat="1" ht="14.25" customHeight="1" x14ac:dyDescent="0.25">
      <c r="B14" s="525"/>
      <c r="C14" s="252"/>
      <c r="D14" s="252"/>
      <c r="E14" s="252" t="s">
        <v>445</v>
      </c>
      <c r="F14" s="256"/>
    </row>
    <row r="15" spans="1:6" s="200" customFormat="1" ht="20.100000000000001" customHeight="1" x14ac:dyDescent="0.25">
      <c r="B15" s="525"/>
      <c r="C15" s="257" t="s">
        <v>141</v>
      </c>
      <c r="D15" s="257" t="s">
        <v>142</v>
      </c>
      <c r="E15" s="258"/>
      <c r="F15" s="259"/>
    </row>
    <row r="16" spans="1:6" s="200" customFormat="1" ht="20.100000000000001" customHeight="1" x14ac:dyDescent="0.25">
      <c r="B16" s="525"/>
      <c r="C16" s="257" t="s">
        <v>143</v>
      </c>
      <c r="D16" s="257" t="s">
        <v>144</v>
      </c>
      <c r="E16" s="258"/>
      <c r="F16" s="259"/>
    </row>
    <row r="17" spans="2:6" s="200" customFormat="1" ht="20.100000000000001" customHeight="1" x14ac:dyDescent="0.25">
      <c r="B17" s="525"/>
      <c r="C17" s="257" t="s">
        <v>145</v>
      </c>
      <c r="D17" s="257" t="s">
        <v>146</v>
      </c>
      <c r="E17" s="258"/>
      <c r="F17" s="259"/>
    </row>
    <row r="18" spans="2:6" s="200" customFormat="1" ht="20.100000000000001" customHeight="1" x14ac:dyDescent="0.25">
      <c r="B18" s="525"/>
      <c r="C18" s="257" t="s">
        <v>500</v>
      </c>
      <c r="D18" s="257" t="s">
        <v>501</v>
      </c>
      <c r="E18" s="258"/>
      <c r="F18" s="259"/>
    </row>
    <row r="19" spans="2:6" s="200" customFormat="1" ht="20.100000000000001" customHeight="1" x14ac:dyDescent="0.25">
      <c r="B19" s="546"/>
      <c r="C19" s="257" t="s">
        <v>147</v>
      </c>
      <c r="D19" s="257" t="s">
        <v>148</v>
      </c>
      <c r="E19" s="252" t="s">
        <v>736</v>
      </c>
      <c r="F19" s="259"/>
    </row>
    <row r="20" spans="2:6" s="200" customFormat="1" ht="20.100000000000001" customHeight="1" x14ac:dyDescent="0.25">
      <c r="B20" s="525" t="s">
        <v>334</v>
      </c>
      <c r="C20" s="252" t="s">
        <v>530</v>
      </c>
      <c r="D20" s="252" t="s">
        <v>532</v>
      </c>
      <c r="E20" s="252" t="s">
        <v>534</v>
      </c>
      <c r="F20" s="256" t="s">
        <v>535</v>
      </c>
    </row>
    <row r="21" spans="2:6" s="200" customFormat="1" ht="20.100000000000001" customHeight="1" x14ac:dyDescent="0.25">
      <c r="B21" s="525"/>
      <c r="C21" s="257" t="s">
        <v>531</v>
      </c>
      <c r="D21" s="257" t="s">
        <v>533</v>
      </c>
      <c r="E21" s="260"/>
      <c r="F21" s="261"/>
    </row>
    <row r="22" spans="2:6" s="200" customFormat="1" ht="20.100000000000001" customHeight="1" x14ac:dyDescent="0.25">
      <c r="B22" s="525"/>
      <c r="C22" s="251" t="s">
        <v>536</v>
      </c>
      <c r="D22" s="251" t="s">
        <v>539</v>
      </c>
      <c r="E22" s="251" t="s">
        <v>542</v>
      </c>
      <c r="F22" s="253" t="s">
        <v>540</v>
      </c>
    </row>
    <row r="23" spans="2:6" s="200" customFormat="1" ht="20.100000000000001" customHeight="1" x14ac:dyDescent="0.25">
      <c r="B23" s="525"/>
      <c r="C23" s="254" t="s">
        <v>537</v>
      </c>
      <c r="D23" s="254" t="s">
        <v>540</v>
      </c>
      <c r="E23" s="254" t="s">
        <v>543</v>
      </c>
      <c r="F23" s="255" t="s">
        <v>540</v>
      </c>
    </row>
    <row r="24" spans="2:6" s="200" customFormat="1" ht="20.100000000000001" customHeight="1" x14ac:dyDescent="0.25">
      <c r="B24" s="525"/>
      <c r="C24" s="254" t="s">
        <v>538</v>
      </c>
      <c r="D24" s="254" t="s">
        <v>541</v>
      </c>
      <c r="E24" s="254" t="s">
        <v>544</v>
      </c>
      <c r="F24" s="255" t="s">
        <v>541</v>
      </c>
    </row>
    <row r="25" spans="2:6" s="200" customFormat="1" ht="25.5" customHeight="1" x14ac:dyDescent="0.25">
      <c r="B25" s="525"/>
      <c r="C25" s="252"/>
      <c r="D25" s="252"/>
      <c r="E25" s="252" t="s">
        <v>545</v>
      </c>
      <c r="F25" s="256" t="s">
        <v>541</v>
      </c>
    </row>
    <row r="26" spans="2:6" s="200" customFormat="1" ht="12.75" customHeight="1" x14ac:dyDescent="0.25">
      <c r="B26" s="525"/>
      <c r="C26" s="251" t="s">
        <v>603</v>
      </c>
      <c r="D26" s="251" t="s">
        <v>546</v>
      </c>
      <c r="E26" s="262"/>
      <c r="F26" s="263"/>
    </row>
    <row r="27" spans="2:6" s="200" customFormat="1" ht="12.75" customHeight="1" x14ac:dyDescent="0.25">
      <c r="B27" s="525"/>
      <c r="C27" s="252" t="s">
        <v>335</v>
      </c>
      <c r="D27" s="252" t="s">
        <v>149</v>
      </c>
      <c r="E27" s="258"/>
      <c r="F27" s="259"/>
    </row>
    <row r="28" spans="2:6" s="200" customFormat="1" ht="20.100000000000001" customHeight="1" x14ac:dyDescent="0.25">
      <c r="B28" s="525"/>
      <c r="C28" s="257" t="s">
        <v>150</v>
      </c>
      <c r="D28" s="257" t="s">
        <v>151</v>
      </c>
      <c r="E28" s="257"/>
      <c r="F28" s="264"/>
    </row>
    <row r="29" spans="2:6" s="200" customFormat="1" ht="20.100000000000001" customHeight="1" x14ac:dyDescent="0.25">
      <c r="B29" s="525"/>
      <c r="C29" s="257" t="s">
        <v>152</v>
      </c>
      <c r="D29" s="257" t="s">
        <v>153</v>
      </c>
      <c r="E29" s="257" t="s">
        <v>336</v>
      </c>
      <c r="F29" s="264"/>
    </row>
    <row r="30" spans="2:6" s="200" customFormat="1" ht="25.5" customHeight="1" x14ac:dyDescent="0.25">
      <c r="B30" s="525"/>
      <c r="C30" s="257" t="s">
        <v>154</v>
      </c>
      <c r="D30" s="257" t="s">
        <v>153</v>
      </c>
      <c r="E30" s="257" t="s">
        <v>336</v>
      </c>
      <c r="F30" s="264"/>
    </row>
    <row r="31" spans="2:6" s="200" customFormat="1" ht="24" x14ac:dyDescent="0.25">
      <c r="B31" s="525"/>
      <c r="C31" s="251" t="s">
        <v>738</v>
      </c>
      <c r="D31" s="251" t="s">
        <v>155</v>
      </c>
      <c r="E31" s="251" t="s">
        <v>337</v>
      </c>
      <c r="F31" s="253" t="s">
        <v>160</v>
      </c>
    </row>
    <row r="32" spans="2:6" s="200" customFormat="1" ht="24" x14ac:dyDescent="0.25">
      <c r="B32" s="525"/>
      <c r="C32" s="252" t="s">
        <v>338</v>
      </c>
      <c r="D32" s="252"/>
      <c r="E32" s="252"/>
      <c r="F32" s="256"/>
    </row>
    <row r="33" spans="2:6" s="200" customFormat="1" ht="20.100000000000001" customHeight="1" x14ac:dyDescent="0.25">
      <c r="B33" s="525"/>
      <c r="C33" s="257" t="s">
        <v>156</v>
      </c>
      <c r="D33" s="252" t="s">
        <v>157</v>
      </c>
      <c r="E33" s="257"/>
      <c r="F33" s="264"/>
    </row>
    <row r="34" spans="2:6" s="200" customFormat="1" ht="20.100000000000001" customHeight="1" x14ac:dyDescent="0.25">
      <c r="B34" s="525"/>
      <c r="C34" s="257" t="s">
        <v>339</v>
      </c>
      <c r="D34" s="257" t="s">
        <v>158</v>
      </c>
      <c r="E34" s="257" t="s">
        <v>340</v>
      </c>
      <c r="F34" s="264"/>
    </row>
    <row r="35" spans="2:6" s="200" customFormat="1" ht="20.100000000000001" customHeight="1" x14ac:dyDescent="0.25">
      <c r="B35" s="546"/>
      <c r="C35" s="257" t="s">
        <v>159</v>
      </c>
      <c r="D35" s="257" t="s">
        <v>160</v>
      </c>
      <c r="E35" s="257" t="s">
        <v>337</v>
      </c>
      <c r="F35" s="264"/>
    </row>
    <row r="36" spans="2:6" s="200" customFormat="1" ht="24" x14ac:dyDescent="0.25">
      <c r="B36" s="551" t="s">
        <v>161</v>
      </c>
      <c r="C36" s="251" t="s">
        <v>547</v>
      </c>
      <c r="D36" s="251" t="s">
        <v>549</v>
      </c>
      <c r="E36" s="251" t="s">
        <v>341</v>
      </c>
      <c r="F36" s="253" t="s">
        <v>163</v>
      </c>
    </row>
    <row r="37" spans="2:6" s="200" customFormat="1" ht="24" x14ac:dyDescent="0.25">
      <c r="B37" s="552"/>
      <c r="C37" s="254" t="s">
        <v>548</v>
      </c>
      <c r="D37" s="254" t="s">
        <v>550</v>
      </c>
      <c r="E37" s="254" t="s">
        <v>342</v>
      </c>
      <c r="F37" s="255" t="s">
        <v>163</v>
      </c>
    </row>
    <row r="38" spans="2:6" s="200" customFormat="1" ht="24" x14ac:dyDescent="0.25">
      <c r="B38" s="552"/>
      <c r="C38" s="254" t="s">
        <v>162</v>
      </c>
      <c r="D38" s="254" t="s">
        <v>163</v>
      </c>
      <c r="E38" s="254" t="s">
        <v>341</v>
      </c>
      <c r="F38" s="255"/>
    </row>
    <row r="39" spans="2:6" s="200" customFormat="1" ht="26.25" customHeight="1" x14ac:dyDescent="0.25">
      <c r="B39" s="552"/>
      <c r="C39" s="252"/>
      <c r="D39" s="252"/>
      <c r="E39" s="252" t="s">
        <v>342</v>
      </c>
      <c r="F39" s="256"/>
    </row>
    <row r="40" spans="2:6" s="200" customFormat="1" ht="20.100000000000001" customHeight="1" x14ac:dyDescent="0.25">
      <c r="B40" s="552"/>
      <c r="C40" s="257" t="s">
        <v>551</v>
      </c>
      <c r="D40" s="257" t="s">
        <v>552</v>
      </c>
      <c r="E40" s="257" t="s">
        <v>343</v>
      </c>
      <c r="F40" s="264"/>
    </row>
    <row r="41" spans="2:6" s="200" customFormat="1" ht="20.100000000000001" customHeight="1" x14ac:dyDescent="0.25">
      <c r="B41" s="552"/>
      <c r="C41" s="257" t="s">
        <v>344</v>
      </c>
      <c r="D41" s="257" t="s">
        <v>345</v>
      </c>
      <c r="E41" s="257"/>
      <c r="F41" s="264"/>
    </row>
    <row r="42" spans="2:6" s="200" customFormat="1" ht="39.75" customHeight="1" x14ac:dyDescent="0.25">
      <c r="B42" s="265" t="s">
        <v>164</v>
      </c>
      <c r="C42" s="257" t="s">
        <v>737</v>
      </c>
      <c r="D42" s="257" t="s">
        <v>166</v>
      </c>
      <c r="E42" s="257" t="s">
        <v>346</v>
      </c>
      <c r="F42" s="264"/>
    </row>
    <row r="43" spans="2:6" s="200" customFormat="1" ht="67.5" customHeight="1" x14ac:dyDescent="0.25">
      <c r="B43" s="265" t="s">
        <v>696</v>
      </c>
      <c r="C43" s="257" t="s">
        <v>697</v>
      </c>
      <c r="D43" s="257" t="s">
        <v>695</v>
      </c>
      <c r="E43" s="257"/>
      <c r="F43" s="264"/>
    </row>
    <row r="44" spans="2:6" s="200" customFormat="1" ht="20.100000000000001" customHeight="1" x14ac:dyDescent="0.25">
      <c r="B44" s="266" t="s">
        <v>167</v>
      </c>
      <c r="C44" s="257" t="s">
        <v>168</v>
      </c>
      <c r="D44" s="257" t="s">
        <v>169</v>
      </c>
      <c r="E44" s="260"/>
      <c r="F44" s="261"/>
    </row>
    <row r="45" spans="2:6" s="200" customFormat="1" ht="12.75" customHeight="1" x14ac:dyDescent="0.25">
      <c r="B45" s="551" t="s">
        <v>170</v>
      </c>
      <c r="C45" s="251" t="s">
        <v>347</v>
      </c>
      <c r="D45" s="251" t="s">
        <v>171</v>
      </c>
      <c r="E45" s="262"/>
      <c r="F45" s="263"/>
    </row>
    <row r="46" spans="2:6" s="200" customFormat="1" ht="12.75" customHeight="1" x14ac:dyDescent="0.25">
      <c r="B46" s="553"/>
      <c r="C46" s="252" t="s">
        <v>348</v>
      </c>
      <c r="D46" s="267"/>
      <c r="E46" s="258"/>
      <c r="F46" s="259"/>
    </row>
    <row r="47" spans="2:6" s="200" customFormat="1" ht="12.75" customHeight="1" x14ac:dyDescent="0.25">
      <c r="B47" s="553"/>
      <c r="C47" s="251" t="s">
        <v>349</v>
      </c>
      <c r="D47" s="251" t="s">
        <v>173</v>
      </c>
      <c r="E47" s="262"/>
      <c r="F47" s="263"/>
    </row>
    <row r="48" spans="2:6" s="200" customFormat="1" ht="12.75" customHeight="1" x14ac:dyDescent="0.25">
      <c r="B48" s="553"/>
      <c r="C48" s="252" t="s">
        <v>350</v>
      </c>
      <c r="D48" s="252"/>
      <c r="E48" s="258"/>
      <c r="F48" s="259"/>
    </row>
    <row r="49" spans="2:6" s="200" customFormat="1" ht="24" x14ac:dyDescent="0.25">
      <c r="B49" s="553"/>
      <c r="C49" s="257" t="s">
        <v>739</v>
      </c>
      <c r="D49" s="257" t="s">
        <v>172</v>
      </c>
      <c r="E49" s="260"/>
      <c r="F49" s="261"/>
    </row>
    <row r="50" spans="2:6" s="200" customFormat="1" ht="39" customHeight="1" x14ac:dyDescent="0.25">
      <c r="B50" s="553"/>
      <c r="C50" s="257" t="s">
        <v>174</v>
      </c>
      <c r="D50" s="257" t="s">
        <v>175</v>
      </c>
      <c r="E50" s="257" t="s">
        <v>351</v>
      </c>
      <c r="F50" s="264"/>
    </row>
    <row r="51" spans="2:6" s="200" customFormat="1" ht="20.100000000000001" customHeight="1" x14ac:dyDescent="0.25">
      <c r="B51" s="530" t="s">
        <v>176</v>
      </c>
      <c r="C51" s="532" t="s">
        <v>553</v>
      </c>
      <c r="D51" s="532" t="s">
        <v>554</v>
      </c>
      <c r="E51" s="251" t="s">
        <v>352</v>
      </c>
      <c r="F51" s="253"/>
    </row>
    <row r="52" spans="2:6" s="200" customFormat="1" ht="20.100000000000001" customHeight="1" x14ac:dyDescent="0.25">
      <c r="B52" s="530"/>
      <c r="C52" s="532"/>
      <c r="D52" s="532"/>
      <c r="E52" s="254" t="s">
        <v>353</v>
      </c>
      <c r="F52" s="255"/>
    </row>
    <row r="53" spans="2:6" s="200" customFormat="1" ht="20.100000000000001" customHeight="1" x14ac:dyDescent="0.25">
      <c r="B53" s="530"/>
      <c r="C53" s="532"/>
      <c r="D53" s="532"/>
      <c r="E53" s="254" t="s">
        <v>354</v>
      </c>
      <c r="F53" s="255"/>
    </row>
    <row r="54" spans="2:6" s="200" customFormat="1" ht="20.100000000000001" customHeight="1" x14ac:dyDescent="0.25">
      <c r="B54" s="530"/>
      <c r="C54" s="532"/>
      <c r="D54" s="532"/>
      <c r="E54" s="254"/>
      <c r="F54" s="255"/>
    </row>
    <row r="55" spans="2:6" s="200" customFormat="1" ht="20.100000000000001" customHeight="1" x14ac:dyDescent="0.25">
      <c r="B55" s="530"/>
      <c r="C55" s="532"/>
      <c r="D55" s="532"/>
      <c r="E55" s="254" t="s">
        <v>555</v>
      </c>
      <c r="F55" s="255" t="s">
        <v>557</v>
      </c>
    </row>
    <row r="56" spans="2:6" s="200" customFormat="1" ht="15.75" customHeight="1" x14ac:dyDescent="0.25">
      <c r="B56" s="530"/>
      <c r="C56" s="532"/>
      <c r="D56" s="532"/>
      <c r="E56" s="252" t="s">
        <v>556</v>
      </c>
      <c r="F56" s="268"/>
    </row>
    <row r="57" spans="2:6" s="200" customFormat="1" ht="25.5" customHeight="1" x14ac:dyDescent="0.25">
      <c r="B57" s="530"/>
      <c r="C57" s="257" t="s">
        <v>699</v>
      </c>
      <c r="D57" s="257" t="s">
        <v>558</v>
      </c>
      <c r="E57" s="257" t="s">
        <v>740</v>
      </c>
      <c r="F57" s="264" t="s">
        <v>177</v>
      </c>
    </row>
    <row r="58" spans="2:6" s="200" customFormat="1" ht="25.5" customHeight="1" x14ac:dyDescent="0.25">
      <c r="B58" s="530"/>
      <c r="C58" s="257" t="s">
        <v>698</v>
      </c>
      <c r="D58" s="257" t="s">
        <v>558</v>
      </c>
      <c r="E58" s="257"/>
      <c r="F58" s="264"/>
    </row>
    <row r="59" spans="2:6" s="200" customFormat="1" ht="25.5" customHeight="1" x14ac:dyDescent="0.25">
      <c r="B59" s="530"/>
      <c r="C59" s="257" t="s">
        <v>559</v>
      </c>
      <c r="D59" s="257" t="s">
        <v>560</v>
      </c>
      <c r="E59" s="257" t="s">
        <v>740</v>
      </c>
      <c r="F59" s="264"/>
    </row>
    <row r="60" spans="2:6" s="200" customFormat="1" ht="12.75" customHeight="1" x14ac:dyDescent="0.25">
      <c r="B60" s="530"/>
      <c r="C60" s="532" t="s">
        <v>561</v>
      </c>
      <c r="D60" s="532" t="s">
        <v>694</v>
      </c>
      <c r="E60" s="251"/>
      <c r="F60" s="536"/>
    </row>
    <row r="61" spans="2:6" s="200" customFormat="1" ht="12.75" customHeight="1" x14ac:dyDescent="0.25">
      <c r="B61" s="530"/>
      <c r="C61" s="532"/>
      <c r="D61" s="532"/>
      <c r="E61" s="252"/>
      <c r="F61" s="536"/>
    </row>
    <row r="62" spans="2:6" s="200" customFormat="1" ht="20.100000000000001" customHeight="1" x14ac:dyDescent="0.25">
      <c r="B62" s="530"/>
      <c r="C62" s="257" t="s">
        <v>562</v>
      </c>
      <c r="D62" s="257" t="s">
        <v>563</v>
      </c>
      <c r="E62" s="260"/>
      <c r="F62" s="261"/>
    </row>
    <row r="63" spans="2:6" s="200" customFormat="1" ht="25.5" customHeight="1" x14ac:dyDescent="0.25">
      <c r="B63" s="530"/>
      <c r="C63" s="257" t="s">
        <v>564</v>
      </c>
      <c r="D63" s="257" t="s">
        <v>565</v>
      </c>
      <c r="E63" s="257" t="s">
        <v>566</v>
      </c>
      <c r="F63" s="264" t="s">
        <v>565</v>
      </c>
    </row>
    <row r="64" spans="2:6" s="200" customFormat="1" ht="20.100000000000001" customHeight="1" x14ac:dyDescent="0.25">
      <c r="B64" s="530"/>
      <c r="C64" s="257" t="s">
        <v>567</v>
      </c>
      <c r="D64" s="257" t="s">
        <v>568</v>
      </c>
      <c r="E64" s="260"/>
      <c r="F64" s="261"/>
    </row>
    <row r="65" spans="2:6" s="200" customFormat="1" ht="20.100000000000001" customHeight="1" x14ac:dyDescent="0.25">
      <c r="B65" s="530" t="s">
        <v>180</v>
      </c>
      <c r="C65" s="257" t="s">
        <v>183</v>
      </c>
      <c r="D65" s="257" t="s">
        <v>693</v>
      </c>
      <c r="E65" s="260"/>
      <c r="F65" s="261"/>
    </row>
    <row r="66" spans="2:6" s="200" customFormat="1" ht="24" x14ac:dyDescent="0.25">
      <c r="B66" s="530"/>
      <c r="C66" s="251" t="s">
        <v>185</v>
      </c>
      <c r="D66" s="534" t="s">
        <v>187</v>
      </c>
      <c r="E66" s="532" t="s">
        <v>629</v>
      </c>
      <c r="F66" s="536" t="s">
        <v>186</v>
      </c>
    </row>
    <row r="67" spans="2:6" s="200" customFormat="1" ht="15.75" customHeight="1" x14ac:dyDescent="0.25">
      <c r="B67" s="530"/>
      <c r="C67" s="252" t="s">
        <v>355</v>
      </c>
      <c r="D67" s="535"/>
      <c r="E67" s="532"/>
      <c r="F67" s="536"/>
    </row>
    <row r="68" spans="2:6" s="200" customFormat="1" ht="20.100000000000001" customHeight="1" x14ac:dyDescent="0.25">
      <c r="B68" s="530" t="s">
        <v>188</v>
      </c>
      <c r="C68" s="302" t="s">
        <v>569</v>
      </c>
      <c r="D68" s="257" t="s">
        <v>570</v>
      </c>
      <c r="E68" s="260"/>
      <c r="F68" s="261"/>
    </row>
    <row r="69" spans="2:6" s="200" customFormat="1" ht="20.100000000000001" customHeight="1" x14ac:dyDescent="0.25">
      <c r="B69" s="530"/>
      <c r="C69" s="251" t="s">
        <v>571</v>
      </c>
      <c r="D69" s="251" t="s">
        <v>573</v>
      </c>
      <c r="E69" s="251" t="s">
        <v>356</v>
      </c>
      <c r="F69" s="253" t="s">
        <v>357</v>
      </c>
    </row>
    <row r="70" spans="2:6" s="200" customFormat="1" ht="20.100000000000001" customHeight="1" x14ac:dyDescent="0.25">
      <c r="B70" s="530"/>
      <c r="C70" s="254" t="s">
        <v>572</v>
      </c>
      <c r="D70" s="254" t="s">
        <v>574</v>
      </c>
      <c r="E70" s="254" t="s">
        <v>358</v>
      </c>
      <c r="F70" s="255" t="s">
        <v>357</v>
      </c>
    </row>
    <row r="71" spans="2:6" s="200" customFormat="1" ht="20.100000000000001" customHeight="1" x14ac:dyDescent="0.25">
      <c r="B71" s="530"/>
      <c r="C71" s="254" t="s">
        <v>356</v>
      </c>
      <c r="D71" s="254" t="s">
        <v>357</v>
      </c>
      <c r="E71" s="254" t="s">
        <v>575</v>
      </c>
      <c r="F71" s="255" t="s">
        <v>576</v>
      </c>
    </row>
    <row r="72" spans="2:6" s="200" customFormat="1" ht="12.95" customHeight="1" x14ac:dyDescent="0.25">
      <c r="B72" s="530"/>
      <c r="C72" s="252" t="s">
        <v>360</v>
      </c>
      <c r="D72" s="252" t="s">
        <v>359</v>
      </c>
      <c r="E72" s="252" t="s">
        <v>361</v>
      </c>
      <c r="F72" s="268"/>
    </row>
    <row r="73" spans="2:6" s="200" customFormat="1" ht="20.100000000000001" customHeight="1" x14ac:dyDescent="0.25">
      <c r="B73" s="530"/>
      <c r="C73" s="251" t="s">
        <v>189</v>
      </c>
      <c r="D73" s="251" t="s">
        <v>190</v>
      </c>
      <c r="E73" s="532"/>
      <c r="F73" s="523"/>
    </row>
    <row r="74" spans="2:6" s="200" customFormat="1" ht="20.100000000000001" customHeight="1" x14ac:dyDescent="0.25">
      <c r="B74" s="530"/>
      <c r="C74" s="254" t="s">
        <v>362</v>
      </c>
      <c r="D74" s="254" t="s">
        <v>363</v>
      </c>
      <c r="E74" s="532"/>
      <c r="F74" s="523"/>
    </row>
    <row r="75" spans="2:6" s="200" customFormat="1" ht="12.95" customHeight="1" x14ac:dyDescent="0.25">
      <c r="B75" s="530"/>
      <c r="C75" s="252" t="s">
        <v>364</v>
      </c>
      <c r="D75" s="252" t="s">
        <v>365</v>
      </c>
      <c r="E75" s="532"/>
      <c r="F75" s="523"/>
    </row>
    <row r="76" spans="2:6" s="200" customFormat="1" ht="25.5" customHeight="1" x14ac:dyDescent="0.25">
      <c r="B76" s="530"/>
      <c r="C76" s="257" t="s">
        <v>191</v>
      </c>
      <c r="D76" s="257" t="s">
        <v>192</v>
      </c>
      <c r="E76" s="257" t="s">
        <v>741</v>
      </c>
      <c r="F76" s="261"/>
    </row>
    <row r="77" spans="2:6" s="200" customFormat="1" ht="20.100000000000001" customHeight="1" x14ac:dyDescent="0.25">
      <c r="B77" s="530"/>
      <c r="C77" s="257" t="s">
        <v>193</v>
      </c>
      <c r="D77" s="257" t="s">
        <v>194</v>
      </c>
      <c r="E77" s="257"/>
      <c r="F77" s="261"/>
    </row>
    <row r="78" spans="2:6" s="200" customFormat="1" ht="20.100000000000001" customHeight="1" x14ac:dyDescent="0.25">
      <c r="B78" s="530"/>
      <c r="C78" s="532" t="s">
        <v>195</v>
      </c>
      <c r="D78" s="532" t="s">
        <v>196</v>
      </c>
      <c r="E78" s="251" t="s">
        <v>366</v>
      </c>
      <c r="F78" s="523"/>
    </row>
    <row r="79" spans="2:6" s="200" customFormat="1" ht="24" x14ac:dyDescent="0.25">
      <c r="B79" s="530"/>
      <c r="C79" s="532"/>
      <c r="D79" s="532"/>
      <c r="E79" s="254" t="s">
        <v>367</v>
      </c>
      <c r="F79" s="523"/>
    </row>
    <row r="80" spans="2:6" s="200" customFormat="1" ht="13.5" customHeight="1" x14ac:dyDescent="0.25">
      <c r="B80" s="530"/>
      <c r="C80" s="532"/>
      <c r="D80" s="532"/>
      <c r="E80" s="252" t="s">
        <v>368</v>
      </c>
      <c r="F80" s="523"/>
    </row>
    <row r="81" spans="2:6" s="200" customFormat="1" ht="24" x14ac:dyDescent="0.25">
      <c r="B81" s="530"/>
      <c r="C81" s="257" t="s">
        <v>197</v>
      </c>
      <c r="D81" s="257" t="s">
        <v>198</v>
      </c>
      <c r="E81" s="257" t="s">
        <v>369</v>
      </c>
      <c r="F81" s="261"/>
    </row>
    <row r="82" spans="2:6" s="200" customFormat="1" ht="25.5" customHeight="1" x14ac:dyDescent="0.25">
      <c r="B82" s="530"/>
      <c r="C82" s="257" t="s">
        <v>201</v>
      </c>
      <c r="D82" s="257" t="s">
        <v>202</v>
      </c>
      <c r="E82" s="257" t="s">
        <v>370</v>
      </c>
      <c r="F82" s="264"/>
    </row>
    <row r="83" spans="2:6" s="200" customFormat="1" ht="12.75" customHeight="1" x14ac:dyDescent="0.25">
      <c r="B83" s="530"/>
      <c r="C83" s="532" t="s">
        <v>203</v>
      </c>
      <c r="D83" s="532" t="s">
        <v>204</v>
      </c>
      <c r="E83" s="251" t="s">
        <v>371</v>
      </c>
      <c r="F83" s="536"/>
    </row>
    <row r="84" spans="2:6" s="200" customFormat="1" ht="12.75" customHeight="1" x14ac:dyDescent="0.25">
      <c r="B84" s="530"/>
      <c r="C84" s="532"/>
      <c r="D84" s="532"/>
      <c r="E84" s="254" t="s">
        <v>372</v>
      </c>
      <c r="F84" s="536"/>
    </row>
    <row r="85" spans="2:6" s="200" customFormat="1" ht="12.75" customHeight="1" x14ac:dyDescent="0.25">
      <c r="B85" s="530"/>
      <c r="C85" s="532"/>
      <c r="D85" s="532"/>
      <c r="E85" s="252" t="s">
        <v>373</v>
      </c>
      <c r="F85" s="536"/>
    </row>
    <row r="86" spans="2:6" s="200" customFormat="1" ht="20.100000000000001" customHeight="1" x14ac:dyDescent="0.25">
      <c r="B86" s="530"/>
      <c r="C86" s="257" t="s">
        <v>205</v>
      </c>
      <c r="D86" s="257" t="s">
        <v>206</v>
      </c>
      <c r="E86" s="260"/>
      <c r="F86" s="261"/>
    </row>
    <row r="87" spans="2:6" s="200" customFormat="1" ht="12.75" customHeight="1" x14ac:dyDescent="0.25">
      <c r="B87" s="530"/>
      <c r="C87" s="251" t="s">
        <v>577</v>
      </c>
      <c r="D87" s="251" t="s">
        <v>578</v>
      </c>
      <c r="E87" s="531"/>
      <c r="F87" s="523"/>
    </row>
    <row r="88" spans="2:6" s="200" customFormat="1" ht="12.75" customHeight="1" x14ac:dyDescent="0.25">
      <c r="B88" s="530"/>
      <c r="C88" s="252" t="s">
        <v>374</v>
      </c>
      <c r="D88" s="252" t="s">
        <v>375</v>
      </c>
      <c r="E88" s="531"/>
      <c r="F88" s="523"/>
    </row>
    <row r="89" spans="2:6" s="200" customFormat="1" ht="20.100000000000001" customHeight="1" x14ac:dyDescent="0.25">
      <c r="B89" s="530"/>
      <c r="C89" s="251" t="s">
        <v>207</v>
      </c>
      <c r="D89" s="547" t="s">
        <v>444</v>
      </c>
      <c r="E89" s="251" t="s">
        <v>376</v>
      </c>
      <c r="F89" s="536" t="s">
        <v>208</v>
      </c>
    </row>
    <row r="90" spans="2:6" s="200" customFormat="1" ht="20.100000000000001" customHeight="1" x14ac:dyDescent="0.25">
      <c r="B90" s="530"/>
      <c r="C90" s="254"/>
      <c r="D90" s="559"/>
      <c r="E90" s="254" t="s">
        <v>377</v>
      </c>
      <c r="F90" s="536"/>
    </row>
    <row r="91" spans="2:6" s="200" customFormat="1" ht="20.100000000000001" customHeight="1" x14ac:dyDescent="0.25">
      <c r="B91" s="530"/>
      <c r="C91" s="254"/>
      <c r="D91" s="559"/>
      <c r="E91" s="254" t="s">
        <v>378</v>
      </c>
      <c r="F91" s="536"/>
    </row>
    <row r="92" spans="2:6" ht="20.100000000000001" customHeight="1" x14ac:dyDescent="0.2">
      <c r="B92" s="530"/>
      <c r="C92" s="254"/>
      <c r="D92" s="559"/>
      <c r="E92" s="254" t="s">
        <v>379</v>
      </c>
      <c r="F92" s="536"/>
    </row>
    <row r="93" spans="2:6" ht="12.95" customHeight="1" x14ac:dyDescent="0.2">
      <c r="B93" s="530"/>
      <c r="C93" s="252" t="s">
        <v>380</v>
      </c>
      <c r="D93" s="252" t="s">
        <v>381</v>
      </c>
      <c r="E93" s="269"/>
      <c r="F93" s="536"/>
    </row>
    <row r="94" spans="2:6" ht="20.100000000000001" customHeight="1" x14ac:dyDescent="0.2">
      <c r="B94" s="530"/>
      <c r="C94" s="257" t="s">
        <v>209</v>
      </c>
      <c r="D94" s="257" t="s">
        <v>210</v>
      </c>
      <c r="E94" s="260"/>
      <c r="F94" s="261"/>
    </row>
    <row r="95" spans="2:6" ht="25.5" customHeight="1" x14ac:dyDescent="0.2">
      <c r="B95" s="530"/>
      <c r="C95" s="257" t="s">
        <v>211</v>
      </c>
      <c r="D95" s="257" t="s">
        <v>212</v>
      </c>
      <c r="E95" s="257"/>
      <c r="F95" s="261"/>
    </row>
    <row r="96" spans="2:6" ht="25.5" customHeight="1" x14ac:dyDescent="0.2">
      <c r="B96" s="530" t="s">
        <v>383</v>
      </c>
      <c r="C96" s="257" t="s">
        <v>246</v>
      </c>
      <c r="D96" s="257" t="s">
        <v>213</v>
      </c>
      <c r="E96" s="260"/>
      <c r="F96" s="261"/>
    </row>
    <row r="97" spans="2:6" ht="25.5" customHeight="1" x14ac:dyDescent="0.2">
      <c r="B97" s="530"/>
      <c r="C97" s="257" t="s">
        <v>247</v>
      </c>
      <c r="D97" s="257" t="s">
        <v>214</v>
      </c>
      <c r="E97" s="260"/>
      <c r="F97" s="261"/>
    </row>
    <row r="98" spans="2:6" ht="36" x14ac:dyDescent="0.2">
      <c r="B98" s="530"/>
      <c r="C98" s="537" t="s">
        <v>215</v>
      </c>
      <c r="D98" s="537" t="s">
        <v>216</v>
      </c>
      <c r="E98" s="251" t="s">
        <v>384</v>
      </c>
      <c r="F98" s="523"/>
    </row>
    <row r="99" spans="2:6" ht="24" x14ac:dyDescent="0.2">
      <c r="B99" s="530"/>
      <c r="C99" s="538"/>
      <c r="D99" s="538"/>
      <c r="E99" s="254" t="s">
        <v>385</v>
      </c>
      <c r="F99" s="523"/>
    </row>
    <row r="100" spans="2:6" ht="26.25" customHeight="1" x14ac:dyDescent="0.2">
      <c r="B100" s="530"/>
      <c r="C100" s="539"/>
      <c r="D100" s="539"/>
      <c r="E100" s="252" t="s">
        <v>386</v>
      </c>
      <c r="F100" s="523"/>
    </row>
    <row r="101" spans="2:6" ht="20.100000000000001" customHeight="1" x14ac:dyDescent="0.2">
      <c r="B101" s="530"/>
      <c r="C101" s="257" t="s">
        <v>217</v>
      </c>
      <c r="D101" s="257" t="s">
        <v>218</v>
      </c>
      <c r="E101" s="260"/>
      <c r="F101" s="261"/>
    </row>
    <row r="102" spans="2:6" ht="20.100000000000001" customHeight="1" x14ac:dyDescent="0.2">
      <c r="B102" s="524" t="s">
        <v>387</v>
      </c>
      <c r="C102" s="251" t="s">
        <v>219</v>
      </c>
      <c r="D102" s="251" t="s">
        <v>220</v>
      </c>
      <c r="E102" s="251" t="s">
        <v>388</v>
      </c>
      <c r="F102" s="554"/>
    </row>
    <row r="103" spans="2:6" ht="24" x14ac:dyDescent="0.2">
      <c r="B103" s="525"/>
      <c r="C103" s="254" t="s">
        <v>221</v>
      </c>
      <c r="D103" s="254" t="s">
        <v>222</v>
      </c>
      <c r="E103" s="254" t="s">
        <v>742</v>
      </c>
      <c r="F103" s="555"/>
    </row>
    <row r="104" spans="2:6" ht="20.100000000000001" customHeight="1" x14ac:dyDescent="0.2">
      <c r="B104" s="525"/>
      <c r="C104" s="254" t="s">
        <v>223</v>
      </c>
      <c r="D104" s="254" t="s">
        <v>224</v>
      </c>
      <c r="E104" s="254" t="s">
        <v>743</v>
      </c>
      <c r="F104" s="555"/>
    </row>
    <row r="105" spans="2:6" ht="24" x14ac:dyDescent="0.2">
      <c r="B105" s="525"/>
      <c r="C105" s="254" t="s">
        <v>225</v>
      </c>
      <c r="D105" s="254" t="s">
        <v>192</v>
      </c>
      <c r="E105" s="254" t="s">
        <v>741</v>
      </c>
      <c r="F105" s="555"/>
    </row>
    <row r="106" spans="2:6" ht="11.1" customHeight="1" x14ac:dyDescent="0.2">
      <c r="B106" s="525"/>
      <c r="C106" s="254" t="s">
        <v>226</v>
      </c>
      <c r="D106" s="254" t="s">
        <v>227</v>
      </c>
      <c r="E106" s="254" t="s">
        <v>389</v>
      </c>
      <c r="F106" s="555"/>
    </row>
    <row r="107" spans="2:6" ht="3" customHeight="1" x14ac:dyDescent="0.2">
      <c r="B107" s="546"/>
      <c r="C107" s="252"/>
      <c r="D107" s="252"/>
      <c r="E107" s="252"/>
      <c r="F107" s="556"/>
    </row>
    <row r="108" spans="2:6" ht="24" x14ac:dyDescent="0.2">
      <c r="B108" s="524" t="s">
        <v>228</v>
      </c>
      <c r="C108" s="532" t="s">
        <v>230</v>
      </c>
      <c r="D108" s="532" t="s">
        <v>231</v>
      </c>
      <c r="E108" s="251" t="s">
        <v>392</v>
      </c>
      <c r="F108" s="554"/>
    </row>
    <row r="109" spans="2:6" ht="14.25" customHeight="1" x14ac:dyDescent="0.2">
      <c r="B109" s="525"/>
      <c r="C109" s="532"/>
      <c r="D109" s="532"/>
      <c r="E109" s="252" t="s">
        <v>393</v>
      </c>
      <c r="F109" s="555"/>
    </row>
    <row r="110" spans="2:6" ht="24" x14ac:dyDescent="0.2">
      <c r="B110" s="525"/>
      <c r="C110" s="532" t="s">
        <v>229</v>
      </c>
      <c r="D110" s="532" t="s">
        <v>184</v>
      </c>
      <c r="E110" s="251" t="s">
        <v>393</v>
      </c>
      <c r="F110" s="555"/>
    </row>
    <row r="111" spans="2:6" ht="24" x14ac:dyDescent="0.2">
      <c r="B111" s="525"/>
      <c r="C111" s="532"/>
      <c r="D111" s="532"/>
      <c r="E111" s="252" t="s">
        <v>394</v>
      </c>
      <c r="F111" s="555"/>
    </row>
    <row r="112" spans="2:6" ht="12.75" customHeight="1" x14ac:dyDescent="0.2">
      <c r="B112" s="525"/>
      <c r="C112" s="532" t="s">
        <v>395</v>
      </c>
      <c r="D112" s="532" t="s">
        <v>227</v>
      </c>
      <c r="E112" s="251" t="s">
        <v>396</v>
      </c>
      <c r="F112" s="555"/>
    </row>
    <row r="113" spans="2:6" ht="12.75" customHeight="1" x14ac:dyDescent="0.2">
      <c r="B113" s="525"/>
      <c r="C113" s="532"/>
      <c r="D113" s="532"/>
      <c r="E113" s="252" t="s">
        <v>389</v>
      </c>
      <c r="F113" s="555"/>
    </row>
    <row r="114" spans="2:6" ht="24" x14ac:dyDescent="0.2">
      <c r="B114" s="525"/>
      <c r="C114" s="251" t="s">
        <v>579</v>
      </c>
      <c r="D114" s="251" t="s">
        <v>581</v>
      </c>
      <c r="E114" s="251"/>
      <c r="F114" s="555"/>
    </row>
    <row r="115" spans="2:6" ht="36" x14ac:dyDescent="0.2">
      <c r="B115" s="525"/>
      <c r="C115" s="254" t="s">
        <v>744</v>
      </c>
      <c r="D115" s="254" t="s">
        <v>582</v>
      </c>
      <c r="E115" s="303" t="s">
        <v>745</v>
      </c>
      <c r="F115" s="555"/>
    </row>
    <row r="116" spans="2:6" ht="20.100000000000001" customHeight="1" x14ac:dyDescent="0.2">
      <c r="B116" s="525"/>
      <c r="C116" s="254" t="s">
        <v>580</v>
      </c>
      <c r="D116" s="254" t="s">
        <v>583</v>
      </c>
      <c r="E116" s="270"/>
      <c r="F116" s="555"/>
    </row>
    <row r="117" spans="2:6" ht="20.100000000000001" customHeight="1" x14ac:dyDescent="0.2">
      <c r="B117" s="525"/>
      <c r="C117" s="254" t="s">
        <v>232</v>
      </c>
      <c r="D117" s="254" t="s">
        <v>166</v>
      </c>
      <c r="E117" s="270"/>
      <c r="F117" s="555"/>
    </row>
    <row r="118" spans="2:6" ht="20.100000000000001" customHeight="1" x14ac:dyDescent="0.2">
      <c r="B118" s="525"/>
      <c r="C118" s="254" t="s">
        <v>233</v>
      </c>
      <c r="D118" s="254" t="s">
        <v>235</v>
      </c>
      <c r="E118" s="270"/>
      <c r="F118" s="555"/>
    </row>
    <row r="119" spans="2:6" ht="12.75" customHeight="1" x14ac:dyDescent="0.2">
      <c r="B119" s="525"/>
      <c r="C119" s="252" t="s">
        <v>234</v>
      </c>
      <c r="D119" s="252" t="s">
        <v>237</v>
      </c>
      <c r="E119" s="269"/>
      <c r="F119" s="555"/>
    </row>
    <row r="120" spans="2:6" ht="25.5" customHeight="1" x14ac:dyDescent="0.2">
      <c r="B120" s="525"/>
      <c r="C120" s="257" t="s">
        <v>236</v>
      </c>
      <c r="D120" s="257" t="s">
        <v>239</v>
      </c>
      <c r="E120" s="257" t="s">
        <v>397</v>
      </c>
      <c r="F120" s="555"/>
    </row>
    <row r="121" spans="2:6" ht="20.100000000000001" customHeight="1" x14ac:dyDescent="0.2">
      <c r="B121" s="546"/>
      <c r="C121" s="251" t="s">
        <v>238</v>
      </c>
      <c r="D121" s="251" t="s">
        <v>240</v>
      </c>
      <c r="E121" s="262"/>
      <c r="F121" s="556"/>
    </row>
    <row r="122" spans="2:6" ht="20.100000000000001" customHeight="1" x14ac:dyDescent="0.2">
      <c r="B122" s="524" t="s">
        <v>630</v>
      </c>
      <c r="C122" s="298" t="s">
        <v>446</v>
      </c>
      <c r="D122" s="251" t="s">
        <v>199</v>
      </c>
      <c r="E122" s="251" t="s">
        <v>520</v>
      </c>
      <c r="F122" s="527" t="s">
        <v>200</v>
      </c>
    </row>
    <row r="123" spans="2:6" ht="25.5" customHeight="1" x14ac:dyDescent="0.2">
      <c r="B123" s="525"/>
      <c r="C123" s="300" t="s">
        <v>506</v>
      </c>
      <c r="D123" s="254" t="s">
        <v>509</v>
      </c>
      <c r="E123" s="254" t="s">
        <v>631</v>
      </c>
      <c r="F123" s="528"/>
    </row>
    <row r="124" spans="2:6" ht="12.75" customHeight="1" x14ac:dyDescent="0.2">
      <c r="B124" s="525"/>
      <c r="C124" s="300" t="s">
        <v>507</v>
      </c>
      <c r="D124" s="254" t="s">
        <v>510</v>
      </c>
      <c r="E124" s="272"/>
      <c r="F124" s="528"/>
    </row>
    <row r="125" spans="2:6" ht="12.75" customHeight="1" thickBot="1" x14ac:dyDescent="0.25">
      <c r="B125" s="526"/>
      <c r="C125" s="301" t="s">
        <v>508</v>
      </c>
      <c r="D125" s="283" t="s">
        <v>511</v>
      </c>
      <c r="E125" s="299"/>
      <c r="F125" s="529"/>
    </row>
    <row r="126" spans="2:6" customFormat="1" ht="15.75" thickBot="1" x14ac:dyDescent="0.3">
      <c r="B126" s="212"/>
      <c r="C126" s="212"/>
      <c r="D126" s="212"/>
      <c r="E126" s="212"/>
      <c r="F126" s="212"/>
    </row>
    <row r="127" spans="2:6" ht="15" customHeight="1" x14ac:dyDescent="0.2">
      <c r="B127" s="560" t="s">
        <v>398</v>
      </c>
      <c r="C127" s="561"/>
      <c r="D127" s="561"/>
      <c r="E127" s="561"/>
      <c r="F127" s="562"/>
    </row>
    <row r="128" spans="2:6" ht="48.75" customHeight="1" x14ac:dyDescent="0.2">
      <c r="B128" s="209" t="s">
        <v>135</v>
      </c>
      <c r="C128" s="210" t="s">
        <v>136</v>
      </c>
      <c r="D128" s="210" t="s">
        <v>497</v>
      </c>
      <c r="E128" s="210" t="s">
        <v>498</v>
      </c>
      <c r="F128" s="211" t="s">
        <v>499</v>
      </c>
    </row>
    <row r="129" spans="2:6" ht="24" x14ac:dyDescent="0.2">
      <c r="B129" s="530" t="s">
        <v>399</v>
      </c>
      <c r="C129" s="251" t="s">
        <v>746</v>
      </c>
      <c r="D129" s="262"/>
      <c r="E129" s="262"/>
      <c r="F129" s="523"/>
    </row>
    <row r="130" spans="2:6" ht="25.5" customHeight="1" x14ac:dyDescent="0.2">
      <c r="B130" s="530"/>
      <c r="C130" s="271" t="s">
        <v>447</v>
      </c>
      <c r="D130" s="254" t="s">
        <v>502</v>
      </c>
      <c r="E130" s="272"/>
      <c r="F130" s="523"/>
    </row>
    <row r="131" spans="2:6" ht="20.100000000000001" customHeight="1" x14ac:dyDescent="0.2">
      <c r="B131" s="530"/>
      <c r="C131" s="273" t="s">
        <v>448</v>
      </c>
      <c r="D131" s="254" t="s">
        <v>400</v>
      </c>
      <c r="E131" s="272"/>
      <c r="F131" s="523"/>
    </row>
    <row r="132" spans="2:6" ht="25.5" customHeight="1" x14ac:dyDescent="0.2">
      <c r="B132" s="530"/>
      <c r="C132" s="271" t="s">
        <v>503</v>
      </c>
      <c r="D132" s="254" t="s">
        <v>504</v>
      </c>
      <c r="E132" s="254" t="s">
        <v>505</v>
      </c>
      <c r="F132" s="523"/>
    </row>
    <row r="133" spans="2:6" ht="20.100000000000001" customHeight="1" x14ac:dyDescent="0.2">
      <c r="B133" s="530"/>
      <c r="C133" s="271" t="s">
        <v>401</v>
      </c>
      <c r="D133" s="254" t="s">
        <v>402</v>
      </c>
      <c r="E133" s="274"/>
      <c r="F133" s="523"/>
    </row>
    <row r="134" spans="2:6" ht="20.100000000000001" customHeight="1" x14ac:dyDescent="0.2">
      <c r="B134" s="530"/>
      <c r="C134" s="271" t="s">
        <v>382</v>
      </c>
      <c r="D134" s="254" t="s">
        <v>212</v>
      </c>
      <c r="E134" s="254"/>
      <c r="F134" s="523"/>
    </row>
    <row r="135" spans="2:6" ht="12.95" customHeight="1" x14ac:dyDescent="0.2">
      <c r="B135" s="530"/>
      <c r="C135" s="275" t="s">
        <v>403</v>
      </c>
      <c r="D135" s="252" t="s">
        <v>404</v>
      </c>
      <c r="E135" s="258"/>
      <c r="F135" s="533"/>
    </row>
    <row r="136" spans="2:6" ht="20.100000000000001" customHeight="1" x14ac:dyDescent="0.2">
      <c r="B136" s="530" t="s">
        <v>405</v>
      </c>
      <c r="C136" s="251" t="s">
        <v>406</v>
      </c>
      <c r="D136" s="251" t="s">
        <v>210</v>
      </c>
      <c r="E136" s="276" t="s">
        <v>407</v>
      </c>
      <c r="F136" s="263"/>
    </row>
    <row r="137" spans="2:6" ht="20.100000000000001" customHeight="1" x14ac:dyDescent="0.2">
      <c r="B137" s="530"/>
      <c r="C137" s="254" t="s">
        <v>209</v>
      </c>
      <c r="D137" s="254" t="s">
        <v>210</v>
      </c>
      <c r="E137" s="277" t="s">
        <v>408</v>
      </c>
      <c r="F137" s="278"/>
    </row>
    <row r="138" spans="2:6" ht="20.100000000000001" customHeight="1" x14ac:dyDescent="0.2">
      <c r="B138" s="530"/>
      <c r="C138" s="271" t="s">
        <v>409</v>
      </c>
      <c r="D138" s="254" t="s">
        <v>210</v>
      </c>
      <c r="E138" s="277" t="s">
        <v>410</v>
      </c>
      <c r="F138" s="278"/>
    </row>
    <row r="139" spans="2:6" ht="20.100000000000001" customHeight="1" x14ac:dyDescent="0.2">
      <c r="B139" s="530"/>
      <c r="C139" s="279" t="s">
        <v>411</v>
      </c>
      <c r="D139" s="254" t="s">
        <v>412</v>
      </c>
      <c r="E139" s="277" t="s">
        <v>413</v>
      </c>
      <c r="F139" s="278"/>
    </row>
    <row r="140" spans="2:6" ht="20.100000000000001" customHeight="1" x14ac:dyDescent="0.2">
      <c r="B140" s="530"/>
      <c r="C140" s="279" t="s">
        <v>414</v>
      </c>
      <c r="D140" s="254" t="s">
        <v>210</v>
      </c>
      <c r="E140" s="280"/>
      <c r="F140" s="278"/>
    </row>
    <row r="141" spans="2:6" ht="20.100000000000001" customHeight="1" x14ac:dyDescent="0.2">
      <c r="B141" s="530"/>
      <c r="C141" s="300" t="s">
        <v>749</v>
      </c>
      <c r="D141" s="254" t="s">
        <v>752</v>
      </c>
      <c r="E141" s="277" t="s">
        <v>755</v>
      </c>
      <c r="F141" s="278"/>
    </row>
    <row r="142" spans="2:6" ht="20.100000000000001" customHeight="1" x14ac:dyDescent="0.2">
      <c r="B142" s="530"/>
      <c r="C142" s="254" t="s">
        <v>750</v>
      </c>
      <c r="D142" s="254" t="s">
        <v>753</v>
      </c>
      <c r="E142" s="280"/>
      <c r="F142" s="278"/>
    </row>
    <row r="143" spans="2:6" ht="20.100000000000001" customHeight="1" x14ac:dyDescent="0.2">
      <c r="B143" s="530"/>
      <c r="C143" s="254" t="s">
        <v>751</v>
      </c>
      <c r="D143" s="254" t="s">
        <v>754</v>
      </c>
      <c r="E143" s="277" t="s">
        <v>756</v>
      </c>
      <c r="F143" s="278"/>
    </row>
    <row r="144" spans="2:6" ht="20.100000000000001" customHeight="1" x14ac:dyDescent="0.2">
      <c r="B144" s="530"/>
      <c r="C144" s="271" t="s">
        <v>415</v>
      </c>
      <c r="D144" s="254" t="s">
        <v>416</v>
      </c>
      <c r="E144" s="277" t="s">
        <v>481</v>
      </c>
      <c r="F144" s="255" t="s">
        <v>482</v>
      </c>
    </row>
    <row r="145" spans="2:6" ht="20.100000000000001" customHeight="1" x14ac:dyDescent="0.2">
      <c r="B145" s="530"/>
      <c r="C145" s="271" t="s">
        <v>417</v>
      </c>
      <c r="D145" s="254" t="s">
        <v>418</v>
      </c>
      <c r="E145" s="281"/>
      <c r="F145" s="278"/>
    </row>
    <row r="146" spans="2:6" ht="20.100000000000001" customHeight="1" x14ac:dyDescent="0.2">
      <c r="B146" s="530"/>
      <c r="C146" s="271" t="s">
        <v>419</v>
      </c>
      <c r="D146" s="254" t="s">
        <v>420</v>
      </c>
      <c r="E146" s="281"/>
      <c r="F146" s="278"/>
    </row>
    <row r="147" spans="2:6" ht="20.100000000000001" customHeight="1" x14ac:dyDescent="0.2">
      <c r="B147" s="530"/>
      <c r="C147" s="271" t="s">
        <v>421</v>
      </c>
      <c r="D147" s="254" t="s">
        <v>422</v>
      </c>
      <c r="E147" s="281"/>
      <c r="F147" s="278"/>
    </row>
    <row r="148" spans="2:6" ht="12.95" customHeight="1" x14ac:dyDescent="0.2">
      <c r="B148" s="530"/>
      <c r="C148" s="275" t="s">
        <v>423</v>
      </c>
      <c r="D148" s="252" t="s">
        <v>424</v>
      </c>
      <c r="E148" s="282"/>
      <c r="F148" s="259"/>
    </row>
    <row r="149" spans="2:6" ht="20.100000000000001" customHeight="1" x14ac:dyDescent="0.2">
      <c r="B149" s="266" t="s">
        <v>425</v>
      </c>
      <c r="C149" s="252" t="s">
        <v>426</v>
      </c>
      <c r="D149" s="252" t="s">
        <v>158</v>
      </c>
      <c r="E149" s="257" t="s">
        <v>340</v>
      </c>
      <c r="F149" s="259"/>
    </row>
    <row r="150" spans="2:6" ht="12.75" customHeight="1" x14ac:dyDescent="0.2">
      <c r="B150" s="530" t="s">
        <v>427</v>
      </c>
      <c r="C150" s="251" t="s">
        <v>428</v>
      </c>
      <c r="D150" s="251" t="s">
        <v>429</v>
      </c>
      <c r="E150" s="531"/>
      <c r="F150" s="523"/>
    </row>
    <row r="151" spans="2:6" ht="12.75" customHeight="1" x14ac:dyDescent="0.2">
      <c r="B151" s="530"/>
      <c r="C151" s="252" t="s">
        <v>430</v>
      </c>
      <c r="D151" s="252" t="s">
        <v>431</v>
      </c>
      <c r="E151" s="531"/>
      <c r="F151" s="523"/>
    </row>
    <row r="152" spans="2:6" ht="12.75" customHeight="1" x14ac:dyDescent="0.2">
      <c r="B152" s="524" t="s">
        <v>432</v>
      </c>
      <c r="C152" s="251" t="s">
        <v>433</v>
      </c>
      <c r="D152" s="532" t="s">
        <v>434</v>
      </c>
      <c r="E152" s="531"/>
      <c r="F152" s="523"/>
    </row>
    <row r="153" spans="2:6" ht="12.75" customHeight="1" x14ac:dyDescent="0.2">
      <c r="B153" s="525"/>
      <c r="C153" s="252" t="s">
        <v>435</v>
      </c>
      <c r="D153" s="532"/>
      <c r="E153" s="531"/>
      <c r="F153" s="523"/>
    </row>
    <row r="154" spans="2:6" ht="20.100000000000001" customHeight="1" x14ac:dyDescent="0.2">
      <c r="B154" s="525"/>
      <c r="C154" s="251" t="s">
        <v>711</v>
      </c>
      <c r="D154" s="251" t="s">
        <v>712</v>
      </c>
      <c r="E154" s="262"/>
      <c r="F154" s="261"/>
    </row>
    <row r="155" spans="2:6" ht="20.100000000000001" customHeight="1" x14ac:dyDescent="0.2">
      <c r="B155" s="546"/>
      <c r="C155" s="251" t="s">
        <v>713</v>
      </c>
      <c r="D155" s="251" t="s">
        <v>714</v>
      </c>
      <c r="E155" s="262"/>
      <c r="F155" s="261"/>
    </row>
    <row r="156" spans="2:6" ht="24" x14ac:dyDescent="0.2">
      <c r="B156" s="530" t="s">
        <v>176</v>
      </c>
      <c r="C156" s="532" t="s">
        <v>178</v>
      </c>
      <c r="D156" s="532" t="s">
        <v>179</v>
      </c>
      <c r="E156" s="251" t="s">
        <v>436</v>
      </c>
      <c r="F156" s="523"/>
    </row>
    <row r="157" spans="2:6" ht="13.5" customHeight="1" x14ac:dyDescent="0.2">
      <c r="B157" s="530"/>
      <c r="C157" s="532"/>
      <c r="D157" s="532"/>
      <c r="E157" s="252" t="s">
        <v>437</v>
      </c>
      <c r="F157" s="523"/>
    </row>
    <row r="158" spans="2:6" ht="20.100000000000001" customHeight="1" x14ac:dyDescent="0.2">
      <c r="B158" s="530"/>
      <c r="C158" s="257" t="s">
        <v>181</v>
      </c>
      <c r="D158" s="257" t="s">
        <v>182</v>
      </c>
      <c r="E158" s="260"/>
      <c r="F158" s="261"/>
    </row>
    <row r="159" spans="2:6" ht="20.100000000000001" customHeight="1" x14ac:dyDescent="0.2">
      <c r="B159" s="266" t="s">
        <v>438</v>
      </c>
      <c r="C159" s="257" t="s">
        <v>165</v>
      </c>
      <c r="D159" s="257" t="s">
        <v>166</v>
      </c>
      <c r="E159" s="260"/>
      <c r="F159" s="261"/>
    </row>
    <row r="160" spans="2:6" ht="20.100000000000001" customHeight="1" x14ac:dyDescent="0.2">
      <c r="B160" s="266" t="s">
        <v>439</v>
      </c>
      <c r="C160" s="257" t="s">
        <v>440</v>
      </c>
      <c r="D160" s="257" t="s">
        <v>148</v>
      </c>
      <c r="E160" s="260"/>
      <c r="F160" s="261"/>
    </row>
    <row r="161" spans="2:6" ht="20.100000000000001" customHeight="1" x14ac:dyDescent="0.2">
      <c r="B161" s="405" t="s">
        <v>441</v>
      </c>
      <c r="C161" s="254" t="s">
        <v>390</v>
      </c>
      <c r="D161" s="254" t="s">
        <v>391</v>
      </c>
      <c r="E161" s="251"/>
      <c r="F161" s="253"/>
    </row>
    <row r="162" spans="2:6" ht="25.5" customHeight="1" x14ac:dyDescent="0.2">
      <c r="B162" s="406"/>
      <c r="C162" s="252" t="s">
        <v>442</v>
      </c>
      <c r="D162" s="252" t="s">
        <v>345</v>
      </c>
      <c r="E162" s="252"/>
      <c r="F162" s="256"/>
    </row>
    <row r="163" spans="2:6" ht="20.100000000000001" customHeight="1" x14ac:dyDescent="0.2">
      <c r="B163" s="524" t="s">
        <v>630</v>
      </c>
      <c r="C163" s="254" t="s">
        <v>446</v>
      </c>
      <c r="D163" s="254" t="s">
        <v>199</v>
      </c>
      <c r="E163" s="254" t="s">
        <v>520</v>
      </c>
      <c r="F163" s="527" t="s">
        <v>200</v>
      </c>
    </row>
    <row r="164" spans="2:6" ht="25.5" customHeight="1" x14ac:dyDescent="0.2">
      <c r="B164" s="525"/>
      <c r="C164" s="254" t="s">
        <v>506</v>
      </c>
      <c r="D164" s="254" t="s">
        <v>509</v>
      </c>
      <c r="E164" s="254" t="s">
        <v>631</v>
      </c>
      <c r="F164" s="528"/>
    </row>
    <row r="165" spans="2:6" ht="12.75" customHeight="1" x14ac:dyDescent="0.2">
      <c r="B165" s="525"/>
      <c r="C165" s="254" t="s">
        <v>507</v>
      </c>
      <c r="D165" s="254" t="s">
        <v>510</v>
      </c>
      <c r="E165" s="254"/>
      <c r="F165" s="528"/>
    </row>
    <row r="166" spans="2:6" ht="12.75" customHeight="1" thickBot="1" x14ac:dyDescent="0.25">
      <c r="B166" s="526"/>
      <c r="C166" s="283" t="s">
        <v>508</v>
      </c>
      <c r="D166" s="283" t="s">
        <v>511</v>
      </c>
      <c r="E166" s="283"/>
      <c r="F166" s="529"/>
    </row>
    <row r="168" spans="2:6" ht="36.75" customHeight="1" x14ac:dyDescent="0.2">
      <c r="B168" s="557" t="s">
        <v>605</v>
      </c>
      <c r="C168" s="558"/>
      <c r="D168" s="558"/>
      <c r="E168" s="558"/>
      <c r="F168" s="558"/>
    </row>
    <row r="169" spans="2:6" ht="135.75" customHeight="1" x14ac:dyDescent="0.2">
      <c r="B169" s="558"/>
      <c r="C169" s="558"/>
      <c r="D169" s="558"/>
      <c r="E169" s="558"/>
      <c r="F169" s="558"/>
    </row>
  </sheetData>
  <sheetProtection algorithmName="SHA-512" hashValue="rG0tWvNI9MX97d5MxZdNeS82EYDLU/5S77DiQXmMzO/H2ARubiVxf1vL1FhBxUyI3X9uWJ1cbRG6Irlx12jXSQ==" saltValue="ZFdgXz+UBEWklsHfToHwlQ==" spinCount="100000" sheet="1" objects="1" scenarios="1" selectLockedCells="1"/>
  <mergeCells count="67">
    <mergeCell ref="B168:F169"/>
    <mergeCell ref="D89:D92"/>
    <mergeCell ref="F89:F93"/>
    <mergeCell ref="B108:B121"/>
    <mergeCell ref="D152:D153"/>
    <mergeCell ref="E152:E153"/>
    <mergeCell ref="F152:F153"/>
    <mergeCell ref="B156:B158"/>
    <mergeCell ref="B127:F127"/>
    <mergeCell ref="B129:B135"/>
    <mergeCell ref="B102:B107"/>
    <mergeCell ref="B152:B155"/>
    <mergeCell ref="B122:B125"/>
    <mergeCell ref="F102:F107"/>
    <mergeCell ref="B68:B95"/>
    <mergeCell ref="C78:C80"/>
    <mergeCell ref="D78:D80"/>
    <mergeCell ref="F122:F125"/>
    <mergeCell ref="F108:F121"/>
    <mergeCell ref="B20:B35"/>
    <mergeCell ref="B36:B41"/>
    <mergeCell ref="B45:B50"/>
    <mergeCell ref="B51:B64"/>
    <mergeCell ref="C51:C56"/>
    <mergeCell ref="B5:F5"/>
    <mergeCell ref="B6:F6"/>
    <mergeCell ref="B8:B19"/>
    <mergeCell ref="E8:E9"/>
    <mergeCell ref="F8:F9"/>
    <mergeCell ref="C10:C13"/>
    <mergeCell ref="D10:D13"/>
    <mergeCell ref="E73:E75"/>
    <mergeCell ref="F73:F75"/>
    <mergeCell ref="D51:D56"/>
    <mergeCell ref="C60:C61"/>
    <mergeCell ref="D60:D61"/>
    <mergeCell ref="F60:F61"/>
    <mergeCell ref="F78:F80"/>
    <mergeCell ref="C112:C113"/>
    <mergeCell ref="D112:D113"/>
    <mergeCell ref="F129:F135"/>
    <mergeCell ref="B65:B67"/>
    <mergeCell ref="E66:E67"/>
    <mergeCell ref="D66:D67"/>
    <mergeCell ref="F66:F67"/>
    <mergeCell ref="B96:B101"/>
    <mergeCell ref="C83:C85"/>
    <mergeCell ref="D83:D85"/>
    <mergeCell ref="F83:F85"/>
    <mergeCell ref="E87:E88"/>
    <mergeCell ref="F87:F88"/>
    <mergeCell ref="C98:C100"/>
    <mergeCell ref="D98:D100"/>
    <mergeCell ref="F98:F100"/>
    <mergeCell ref="B163:B166"/>
    <mergeCell ref="F163:F166"/>
    <mergeCell ref="B136:B148"/>
    <mergeCell ref="B150:B151"/>
    <mergeCell ref="E150:E151"/>
    <mergeCell ref="F150:F151"/>
    <mergeCell ref="F156:F157"/>
    <mergeCell ref="C156:C157"/>
    <mergeCell ref="D156:D157"/>
    <mergeCell ref="C108:C109"/>
    <mergeCell ref="D108:D109"/>
    <mergeCell ref="C110:C111"/>
    <mergeCell ref="D110:D111"/>
  </mergeCells>
  <pageMargins left="0.70866141732283472" right="0.70866141732283472" top="0.74803149606299213" bottom="0.74803149606299213" header="0.31496062992125984" footer="0.31496062992125984"/>
  <pageSetup paperSize="9" scale="78" fitToHeight="0" orientation="portrait" r:id="rId1"/>
  <headerFooter>
    <oddFooter>&amp;L&amp;F&amp;C © DKG  Alle Rechte vorbehalten&amp;R&amp;P</oddFooter>
  </headerFooter>
  <rowBreaks count="4" manualBreakCount="4">
    <brk id="35" max="5" man="1"/>
    <brk id="67" max="5" man="1"/>
    <brk id="101" max="5" man="1"/>
    <brk id="126" max="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2" spans="1:11" x14ac:dyDescent="0.25">
      <c r="A2" s="199" t="str">
        <f>Basisdaten!B2</f>
        <v>Anlage EB Version F1.1 (Auditjahr 2025 / Kennzahlenjahr 2024)</v>
      </c>
    </row>
    <row r="3" spans="1:11" ht="15.75" x14ac:dyDescent="0.25">
      <c r="A3" s="360" t="s">
        <v>727</v>
      </c>
    </row>
    <row r="4" spans="1:11" ht="18" customHeight="1" thickBot="1" x14ac:dyDescent="0.3"/>
    <row r="5" spans="1:11" ht="18" customHeight="1" thickBot="1" x14ac:dyDescent="0.3">
      <c r="D5" s="87" t="s">
        <v>728</v>
      </c>
      <c r="E5" s="367">
        <f>SUM(K11:K60)</f>
        <v>0</v>
      </c>
    </row>
    <row r="7" spans="1:11" ht="35.25" customHeight="1" x14ac:dyDescent="0.25">
      <c r="A7" s="563" t="s">
        <v>735</v>
      </c>
      <c r="B7" s="564"/>
      <c r="C7" s="564"/>
      <c r="D7" s="564"/>
      <c r="E7" s="564"/>
    </row>
    <row r="8" spans="1:11" ht="12.75" customHeight="1" thickBot="1" x14ac:dyDescent="0.3"/>
    <row r="9" spans="1:11" ht="24.95" customHeight="1" x14ac:dyDescent="0.25">
      <c r="A9" s="565" t="s">
        <v>729</v>
      </c>
      <c r="B9" s="567" t="s">
        <v>730</v>
      </c>
      <c r="C9" s="567" t="s">
        <v>731</v>
      </c>
      <c r="D9" s="567"/>
      <c r="E9" s="569"/>
    </row>
    <row r="10" spans="1:11" ht="54.95" customHeight="1" thickBot="1" x14ac:dyDescent="0.3">
      <c r="A10" s="566"/>
      <c r="B10" s="568"/>
      <c r="C10" s="361" t="s">
        <v>732</v>
      </c>
      <c r="D10" s="361" t="s">
        <v>733</v>
      </c>
      <c r="E10" s="362" t="s">
        <v>734</v>
      </c>
    </row>
    <row r="11" spans="1:11" ht="26.1" customHeight="1" x14ac:dyDescent="0.25">
      <c r="A11" s="387"/>
      <c r="B11" s="388"/>
      <c r="C11" s="389"/>
      <c r="D11" s="389"/>
      <c r="E11" s="390"/>
      <c r="I11" s="403">
        <f>IF(A11&lt;&gt;"",1,0)</f>
        <v>0</v>
      </c>
      <c r="J11" s="403">
        <f>IF(B11&lt;&gt;"",1,0)</f>
        <v>0</v>
      </c>
      <c r="K11" s="403" t="str">
        <f>IF(AND(SUM($C$11:$C$60)&gt;=1,SUM(I11:J11)=2),SUM(C11:E11),"")</f>
        <v/>
      </c>
    </row>
    <row r="12" spans="1:11" ht="26.1" customHeight="1" x14ac:dyDescent="0.25">
      <c r="A12" s="391"/>
      <c r="B12" s="392"/>
      <c r="C12" s="393"/>
      <c r="D12" s="393"/>
      <c r="E12" s="394"/>
      <c r="I12" s="403">
        <f t="shared" ref="I12:I60" si="0">IF(A12&lt;&gt;"",1,0)</f>
        <v>0</v>
      </c>
      <c r="J12" s="403">
        <f t="shared" ref="J12:J60" si="1">IF(B12&lt;&gt;"",1,0)</f>
        <v>0</v>
      </c>
      <c r="K12" s="403" t="str">
        <f t="shared" ref="K12:K60" si="2">IF(AND(SUM($C$11:$C$60)&gt;=1,SUM(I12:J12)=2),SUM(C12:E12),"")</f>
        <v/>
      </c>
    </row>
    <row r="13" spans="1:11" ht="26.1" customHeight="1" x14ac:dyDescent="0.25">
      <c r="A13" s="387"/>
      <c r="B13" s="392"/>
      <c r="C13" s="393"/>
      <c r="D13" s="393"/>
      <c r="E13" s="394"/>
      <c r="I13" s="403">
        <f t="shared" si="0"/>
        <v>0</v>
      </c>
      <c r="J13" s="403">
        <f t="shared" si="1"/>
        <v>0</v>
      </c>
      <c r="K13" s="403" t="str">
        <f t="shared" si="2"/>
        <v/>
      </c>
    </row>
    <row r="14" spans="1:11" ht="26.1" customHeight="1" x14ac:dyDescent="0.25">
      <c r="A14" s="387"/>
      <c r="B14" s="392"/>
      <c r="C14" s="393"/>
      <c r="D14" s="393"/>
      <c r="E14" s="394"/>
      <c r="I14" s="403">
        <f t="shared" si="0"/>
        <v>0</v>
      </c>
      <c r="J14" s="403">
        <f t="shared" si="1"/>
        <v>0</v>
      </c>
      <c r="K14" s="403" t="str">
        <f t="shared" si="2"/>
        <v/>
      </c>
    </row>
    <row r="15" spans="1:11" ht="26.1" customHeight="1" x14ac:dyDescent="0.25">
      <c r="A15" s="391"/>
      <c r="B15" s="392"/>
      <c r="C15" s="393"/>
      <c r="D15" s="393"/>
      <c r="E15" s="394"/>
      <c r="I15" s="403">
        <f t="shared" si="0"/>
        <v>0</v>
      </c>
      <c r="J15" s="403">
        <f t="shared" si="1"/>
        <v>0</v>
      </c>
      <c r="K15" s="403" t="str">
        <f t="shared" si="2"/>
        <v/>
      </c>
    </row>
    <row r="16" spans="1:11" ht="26.1" customHeight="1" x14ac:dyDescent="0.25">
      <c r="A16" s="387"/>
      <c r="B16" s="392"/>
      <c r="C16" s="393"/>
      <c r="D16" s="393"/>
      <c r="E16" s="394"/>
      <c r="I16" s="403">
        <f t="shared" si="0"/>
        <v>0</v>
      </c>
      <c r="J16" s="403">
        <f t="shared" si="1"/>
        <v>0</v>
      </c>
      <c r="K16" s="403" t="str">
        <f t="shared" si="2"/>
        <v/>
      </c>
    </row>
    <row r="17" spans="1:11" ht="26.1" customHeight="1" x14ac:dyDescent="0.25">
      <c r="A17" s="387"/>
      <c r="B17" s="392"/>
      <c r="C17" s="393"/>
      <c r="D17" s="393"/>
      <c r="E17" s="394"/>
      <c r="I17" s="403">
        <f t="shared" si="0"/>
        <v>0</v>
      </c>
      <c r="J17" s="403">
        <f t="shared" si="1"/>
        <v>0</v>
      </c>
      <c r="K17" s="403" t="str">
        <f t="shared" si="2"/>
        <v/>
      </c>
    </row>
    <row r="18" spans="1:11" ht="26.1" customHeight="1" x14ac:dyDescent="0.25">
      <c r="A18" s="391"/>
      <c r="B18" s="392"/>
      <c r="C18" s="393"/>
      <c r="D18" s="393"/>
      <c r="E18" s="394"/>
      <c r="I18" s="403">
        <f t="shared" si="0"/>
        <v>0</v>
      </c>
      <c r="J18" s="403">
        <f t="shared" si="1"/>
        <v>0</v>
      </c>
      <c r="K18" s="403" t="str">
        <f t="shared" si="2"/>
        <v/>
      </c>
    </row>
    <row r="19" spans="1:11" ht="26.1" customHeight="1" x14ac:dyDescent="0.25">
      <c r="A19" s="387"/>
      <c r="B19" s="392"/>
      <c r="C19" s="393"/>
      <c r="D19" s="393"/>
      <c r="E19" s="394"/>
      <c r="I19" s="403">
        <f t="shared" si="0"/>
        <v>0</v>
      </c>
      <c r="J19" s="403">
        <f t="shared" si="1"/>
        <v>0</v>
      </c>
      <c r="K19" s="403" t="str">
        <f t="shared" si="2"/>
        <v/>
      </c>
    </row>
    <row r="20" spans="1:11" ht="26.1" customHeight="1" x14ac:dyDescent="0.25">
      <c r="A20" s="387"/>
      <c r="B20" s="392"/>
      <c r="C20" s="393"/>
      <c r="D20" s="393"/>
      <c r="E20" s="394"/>
      <c r="I20" s="403">
        <f t="shared" si="0"/>
        <v>0</v>
      </c>
      <c r="J20" s="403">
        <f t="shared" si="1"/>
        <v>0</v>
      </c>
      <c r="K20" s="403" t="str">
        <f t="shared" si="2"/>
        <v/>
      </c>
    </row>
    <row r="21" spans="1:11" ht="26.1" customHeight="1" x14ac:dyDescent="0.25">
      <c r="A21" s="391"/>
      <c r="B21" s="392"/>
      <c r="C21" s="393"/>
      <c r="D21" s="393"/>
      <c r="E21" s="394"/>
      <c r="I21" s="403">
        <f t="shared" si="0"/>
        <v>0</v>
      </c>
      <c r="J21" s="403">
        <f t="shared" si="1"/>
        <v>0</v>
      </c>
      <c r="K21" s="403" t="str">
        <f t="shared" si="2"/>
        <v/>
      </c>
    </row>
    <row r="22" spans="1:11" ht="26.1" customHeight="1" x14ac:dyDescent="0.25">
      <c r="A22" s="387"/>
      <c r="B22" s="392"/>
      <c r="C22" s="393"/>
      <c r="D22" s="393"/>
      <c r="E22" s="394"/>
      <c r="I22" s="403">
        <f t="shared" si="0"/>
        <v>0</v>
      </c>
      <c r="J22" s="403">
        <f t="shared" si="1"/>
        <v>0</v>
      </c>
      <c r="K22" s="403" t="str">
        <f t="shared" si="2"/>
        <v/>
      </c>
    </row>
    <row r="23" spans="1:11" ht="26.1" customHeight="1" x14ac:dyDescent="0.25">
      <c r="A23" s="387"/>
      <c r="B23" s="392"/>
      <c r="C23" s="393"/>
      <c r="D23" s="393"/>
      <c r="E23" s="394"/>
      <c r="I23" s="403">
        <f t="shared" si="0"/>
        <v>0</v>
      </c>
      <c r="J23" s="403">
        <f t="shared" si="1"/>
        <v>0</v>
      </c>
      <c r="K23" s="403" t="str">
        <f t="shared" si="2"/>
        <v/>
      </c>
    </row>
    <row r="24" spans="1:11" ht="26.1" customHeight="1" x14ac:dyDescent="0.25">
      <c r="A24" s="391"/>
      <c r="B24" s="392"/>
      <c r="C24" s="393"/>
      <c r="D24" s="393"/>
      <c r="E24" s="394"/>
      <c r="I24" s="403">
        <f t="shared" si="0"/>
        <v>0</v>
      </c>
      <c r="J24" s="403">
        <f t="shared" si="1"/>
        <v>0</v>
      </c>
      <c r="K24" s="403" t="str">
        <f t="shared" si="2"/>
        <v/>
      </c>
    </row>
    <row r="25" spans="1:11" ht="26.1" customHeight="1" x14ac:dyDescent="0.25">
      <c r="A25" s="387"/>
      <c r="B25" s="392"/>
      <c r="C25" s="393"/>
      <c r="D25" s="393"/>
      <c r="E25" s="394"/>
      <c r="I25" s="403">
        <f t="shared" si="0"/>
        <v>0</v>
      </c>
      <c r="J25" s="403">
        <f t="shared" si="1"/>
        <v>0</v>
      </c>
      <c r="K25" s="403" t="str">
        <f t="shared" si="2"/>
        <v/>
      </c>
    </row>
    <row r="26" spans="1:11" ht="26.1" customHeight="1" x14ac:dyDescent="0.25">
      <c r="A26" s="387"/>
      <c r="B26" s="392"/>
      <c r="C26" s="393"/>
      <c r="D26" s="393"/>
      <c r="E26" s="394"/>
      <c r="I26" s="403">
        <f t="shared" si="0"/>
        <v>0</v>
      </c>
      <c r="J26" s="403">
        <f t="shared" si="1"/>
        <v>0</v>
      </c>
      <c r="K26" s="403" t="str">
        <f t="shared" si="2"/>
        <v/>
      </c>
    </row>
    <row r="27" spans="1:11" ht="26.1" customHeight="1" x14ac:dyDescent="0.25">
      <c r="A27" s="391"/>
      <c r="B27" s="392"/>
      <c r="C27" s="393"/>
      <c r="D27" s="393"/>
      <c r="E27" s="394"/>
      <c r="I27" s="403">
        <f t="shared" si="0"/>
        <v>0</v>
      </c>
      <c r="J27" s="403">
        <f t="shared" si="1"/>
        <v>0</v>
      </c>
      <c r="K27" s="403" t="str">
        <f t="shared" si="2"/>
        <v/>
      </c>
    </row>
    <row r="28" spans="1:11" ht="26.1" customHeight="1" x14ac:dyDescent="0.25">
      <c r="A28" s="387"/>
      <c r="B28" s="392"/>
      <c r="C28" s="393"/>
      <c r="D28" s="393"/>
      <c r="E28" s="394"/>
      <c r="I28" s="403">
        <f t="shared" si="0"/>
        <v>0</v>
      </c>
      <c r="J28" s="403">
        <f t="shared" si="1"/>
        <v>0</v>
      </c>
      <c r="K28" s="403" t="str">
        <f t="shared" si="2"/>
        <v/>
      </c>
    </row>
    <row r="29" spans="1:11" ht="26.1" customHeight="1" x14ac:dyDescent="0.25">
      <c r="A29" s="387"/>
      <c r="B29" s="392"/>
      <c r="C29" s="393"/>
      <c r="D29" s="393"/>
      <c r="E29" s="394"/>
      <c r="I29" s="403">
        <f t="shared" si="0"/>
        <v>0</v>
      </c>
      <c r="J29" s="403">
        <f t="shared" si="1"/>
        <v>0</v>
      </c>
      <c r="K29" s="403" t="str">
        <f t="shared" si="2"/>
        <v/>
      </c>
    </row>
    <row r="30" spans="1:11" ht="26.1" customHeight="1" x14ac:dyDescent="0.25">
      <c r="A30" s="391"/>
      <c r="B30" s="392"/>
      <c r="C30" s="393"/>
      <c r="D30" s="393"/>
      <c r="E30" s="394"/>
      <c r="I30" s="403">
        <f t="shared" si="0"/>
        <v>0</v>
      </c>
      <c r="J30" s="403">
        <f t="shared" si="1"/>
        <v>0</v>
      </c>
      <c r="K30" s="403" t="str">
        <f t="shared" si="2"/>
        <v/>
      </c>
    </row>
    <row r="31" spans="1:11" ht="26.1" customHeight="1" x14ac:dyDescent="0.25">
      <c r="A31" s="387"/>
      <c r="B31" s="392"/>
      <c r="C31" s="393"/>
      <c r="D31" s="393"/>
      <c r="E31" s="394"/>
      <c r="I31" s="403">
        <f t="shared" si="0"/>
        <v>0</v>
      </c>
      <c r="J31" s="403">
        <f t="shared" si="1"/>
        <v>0</v>
      </c>
      <c r="K31" s="403" t="str">
        <f t="shared" si="2"/>
        <v/>
      </c>
    </row>
    <row r="32" spans="1:11" ht="26.1" customHeight="1" x14ac:dyDescent="0.25">
      <c r="A32" s="387"/>
      <c r="B32" s="392"/>
      <c r="C32" s="393"/>
      <c r="D32" s="393"/>
      <c r="E32" s="394"/>
      <c r="I32" s="403">
        <f t="shared" si="0"/>
        <v>0</v>
      </c>
      <c r="J32" s="403">
        <f t="shared" si="1"/>
        <v>0</v>
      </c>
      <c r="K32" s="403" t="str">
        <f t="shared" si="2"/>
        <v/>
      </c>
    </row>
    <row r="33" spans="1:11" ht="26.1" customHeight="1" x14ac:dyDescent="0.25">
      <c r="A33" s="391"/>
      <c r="B33" s="392"/>
      <c r="C33" s="393"/>
      <c r="D33" s="393"/>
      <c r="E33" s="394"/>
      <c r="I33" s="403">
        <f t="shared" si="0"/>
        <v>0</v>
      </c>
      <c r="J33" s="403">
        <f t="shared" si="1"/>
        <v>0</v>
      </c>
      <c r="K33" s="403" t="str">
        <f t="shared" si="2"/>
        <v/>
      </c>
    </row>
    <row r="34" spans="1:11" ht="26.1" customHeight="1" x14ac:dyDescent="0.25">
      <c r="A34" s="387"/>
      <c r="B34" s="392"/>
      <c r="C34" s="393"/>
      <c r="D34" s="393"/>
      <c r="E34" s="394"/>
      <c r="I34" s="403">
        <f t="shared" si="0"/>
        <v>0</v>
      </c>
      <c r="J34" s="403">
        <f t="shared" si="1"/>
        <v>0</v>
      </c>
      <c r="K34" s="403" t="str">
        <f t="shared" si="2"/>
        <v/>
      </c>
    </row>
    <row r="35" spans="1:11" ht="26.1" customHeight="1" x14ac:dyDescent="0.25">
      <c r="A35" s="387"/>
      <c r="B35" s="392"/>
      <c r="C35" s="393"/>
      <c r="D35" s="393"/>
      <c r="E35" s="394"/>
      <c r="I35" s="403">
        <f t="shared" si="0"/>
        <v>0</v>
      </c>
      <c r="J35" s="403">
        <f t="shared" si="1"/>
        <v>0</v>
      </c>
      <c r="K35" s="403" t="str">
        <f t="shared" si="2"/>
        <v/>
      </c>
    </row>
    <row r="36" spans="1:11" ht="26.1" customHeight="1" x14ac:dyDescent="0.25">
      <c r="A36" s="391"/>
      <c r="B36" s="392"/>
      <c r="C36" s="393"/>
      <c r="D36" s="393"/>
      <c r="E36" s="394"/>
      <c r="I36" s="403">
        <f t="shared" si="0"/>
        <v>0</v>
      </c>
      <c r="J36" s="403">
        <f t="shared" si="1"/>
        <v>0</v>
      </c>
      <c r="K36" s="403" t="str">
        <f t="shared" si="2"/>
        <v/>
      </c>
    </row>
    <row r="37" spans="1:11" ht="26.1" customHeight="1" x14ac:dyDescent="0.25">
      <c r="A37" s="387"/>
      <c r="B37" s="392"/>
      <c r="C37" s="393"/>
      <c r="D37" s="393"/>
      <c r="E37" s="394"/>
      <c r="I37" s="403">
        <f t="shared" si="0"/>
        <v>0</v>
      </c>
      <c r="J37" s="403">
        <f t="shared" si="1"/>
        <v>0</v>
      </c>
      <c r="K37" s="403" t="str">
        <f t="shared" si="2"/>
        <v/>
      </c>
    </row>
    <row r="38" spans="1:11" ht="26.1" customHeight="1" x14ac:dyDescent="0.25">
      <c r="A38" s="387"/>
      <c r="B38" s="392"/>
      <c r="C38" s="393"/>
      <c r="D38" s="393"/>
      <c r="E38" s="394"/>
      <c r="I38" s="403">
        <f t="shared" si="0"/>
        <v>0</v>
      </c>
      <c r="J38" s="403">
        <f t="shared" si="1"/>
        <v>0</v>
      </c>
      <c r="K38" s="403" t="str">
        <f t="shared" si="2"/>
        <v/>
      </c>
    </row>
    <row r="39" spans="1:11" ht="26.1" customHeight="1" x14ac:dyDescent="0.25">
      <c r="A39" s="391"/>
      <c r="B39" s="392"/>
      <c r="C39" s="393"/>
      <c r="D39" s="393"/>
      <c r="E39" s="394"/>
      <c r="I39" s="403">
        <f t="shared" si="0"/>
        <v>0</v>
      </c>
      <c r="J39" s="403">
        <f t="shared" si="1"/>
        <v>0</v>
      </c>
      <c r="K39" s="403" t="str">
        <f t="shared" si="2"/>
        <v/>
      </c>
    </row>
    <row r="40" spans="1:11" ht="26.1" customHeight="1" x14ac:dyDescent="0.25">
      <c r="A40" s="395"/>
      <c r="B40" s="396"/>
      <c r="C40" s="397"/>
      <c r="D40" s="397"/>
      <c r="E40" s="398"/>
      <c r="I40" s="403">
        <f t="shared" si="0"/>
        <v>0</v>
      </c>
      <c r="J40" s="403">
        <f t="shared" si="1"/>
        <v>0</v>
      </c>
      <c r="K40" s="403" t="str">
        <f t="shared" si="2"/>
        <v/>
      </c>
    </row>
    <row r="41" spans="1:11" ht="26.1" customHeight="1" x14ac:dyDescent="0.25">
      <c r="A41" s="395"/>
      <c r="B41" s="396"/>
      <c r="C41" s="397"/>
      <c r="D41" s="397"/>
      <c r="E41" s="398"/>
      <c r="I41" s="403">
        <f t="shared" si="0"/>
        <v>0</v>
      </c>
      <c r="J41" s="403">
        <f t="shared" si="1"/>
        <v>0</v>
      </c>
      <c r="K41" s="403" t="str">
        <f t="shared" si="2"/>
        <v/>
      </c>
    </row>
    <row r="42" spans="1:11" ht="26.1" customHeight="1" x14ac:dyDescent="0.25">
      <c r="A42" s="395"/>
      <c r="B42" s="396"/>
      <c r="C42" s="397"/>
      <c r="D42" s="397"/>
      <c r="E42" s="398"/>
      <c r="I42" s="403">
        <f t="shared" si="0"/>
        <v>0</v>
      </c>
      <c r="J42" s="403">
        <f t="shared" si="1"/>
        <v>0</v>
      </c>
      <c r="K42" s="403" t="str">
        <f t="shared" si="2"/>
        <v/>
      </c>
    </row>
    <row r="43" spans="1:11" ht="26.1" customHeight="1" x14ac:dyDescent="0.25">
      <c r="A43" s="395"/>
      <c r="B43" s="396"/>
      <c r="C43" s="397"/>
      <c r="D43" s="397"/>
      <c r="E43" s="398"/>
      <c r="I43" s="403">
        <f t="shared" si="0"/>
        <v>0</v>
      </c>
      <c r="J43" s="403">
        <f t="shared" si="1"/>
        <v>0</v>
      </c>
      <c r="K43" s="403" t="str">
        <f t="shared" si="2"/>
        <v/>
      </c>
    </row>
    <row r="44" spans="1:11" ht="26.1" customHeight="1" x14ac:dyDescent="0.25">
      <c r="A44" s="395"/>
      <c r="B44" s="396"/>
      <c r="C44" s="397"/>
      <c r="D44" s="397"/>
      <c r="E44" s="398"/>
      <c r="I44" s="403">
        <f t="shared" si="0"/>
        <v>0</v>
      </c>
      <c r="J44" s="403">
        <f t="shared" si="1"/>
        <v>0</v>
      </c>
      <c r="K44" s="403" t="str">
        <f t="shared" si="2"/>
        <v/>
      </c>
    </row>
    <row r="45" spans="1:11" ht="26.1" customHeight="1" x14ac:dyDescent="0.25">
      <c r="A45" s="395"/>
      <c r="B45" s="396"/>
      <c r="C45" s="397"/>
      <c r="D45" s="397"/>
      <c r="E45" s="398"/>
      <c r="I45" s="403">
        <f t="shared" si="0"/>
        <v>0</v>
      </c>
      <c r="J45" s="403">
        <f t="shared" si="1"/>
        <v>0</v>
      </c>
      <c r="K45" s="403" t="str">
        <f t="shared" si="2"/>
        <v/>
      </c>
    </row>
    <row r="46" spans="1:11" ht="26.1" customHeight="1" x14ac:dyDescent="0.25">
      <c r="A46" s="395"/>
      <c r="B46" s="396"/>
      <c r="C46" s="397"/>
      <c r="D46" s="397"/>
      <c r="E46" s="398"/>
      <c r="I46" s="403">
        <f t="shared" si="0"/>
        <v>0</v>
      </c>
      <c r="J46" s="403">
        <f t="shared" si="1"/>
        <v>0</v>
      </c>
      <c r="K46" s="403" t="str">
        <f t="shared" si="2"/>
        <v/>
      </c>
    </row>
    <row r="47" spans="1:11" ht="26.1" customHeight="1" x14ac:dyDescent="0.25">
      <c r="A47" s="395"/>
      <c r="B47" s="396"/>
      <c r="C47" s="397"/>
      <c r="D47" s="397"/>
      <c r="E47" s="398"/>
      <c r="I47" s="403">
        <f t="shared" si="0"/>
        <v>0</v>
      </c>
      <c r="J47" s="403">
        <f t="shared" si="1"/>
        <v>0</v>
      </c>
      <c r="K47" s="403" t="str">
        <f t="shared" si="2"/>
        <v/>
      </c>
    </row>
    <row r="48" spans="1:11" ht="26.1" customHeight="1" x14ac:dyDescent="0.25">
      <c r="A48" s="395"/>
      <c r="B48" s="396"/>
      <c r="C48" s="397"/>
      <c r="D48" s="397"/>
      <c r="E48" s="398"/>
      <c r="I48" s="403">
        <f t="shared" si="0"/>
        <v>0</v>
      </c>
      <c r="J48" s="403">
        <f t="shared" si="1"/>
        <v>0</v>
      </c>
      <c r="K48" s="403" t="str">
        <f t="shared" si="2"/>
        <v/>
      </c>
    </row>
    <row r="49" spans="1:11" ht="26.1" customHeight="1" x14ac:dyDescent="0.25">
      <c r="A49" s="395"/>
      <c r="B49" s="396"/>
      <c r="C49" s="397"/>
      <c r="D49" s="397"/>
      <c r="E49" s="398"/>
      <c r="I49" s="403">
        <f t="shared" si="0"/>
        <v>0</v>
      </c>
      <c r="J49" s="403">
        <f t="shared" si="1"/>
        <v>0</v>
      </c>
      <c r="K49" s="403" t="str">
        <f t="shared" si="2"/>
        <v/>
      </c>
    </row>
    <row r="50" spans="1:11" ht="26.1" customHeight="1" x14ac:dyDescent="0.25">
      <c r="A50" s="395"/>
      <c r="B50" s="396"/>
      <c r="C50" s="397"/>
      <c r="D50" s="397"/>
      <c r="E50" s="398"/>
      <c r="I50" s="403">
        <f t="shared" si="0"/>
        <v>0</v>
      </c>
      <c r="J50" s="403">
        <f t="shared" si="1"/>
        <v>0</v>
      </c>
      <c r="K50" s="403" t="str">
        <f t="shared" si="2"/>
        <v/>
      </c>
    </row>
    <row r="51" spans="1:11" ht="26.1" customHeight="1" x14ac:dyDescent="0.25">
      <c r="A51" s="395"/>
      <c r="B51" s="396"/>
      <c r="C51" s="397"/>
      <c r="D51" s="397"/>
      <c r="E51" s="398"/>
      <c r="I51" s="403">
        <f t="shared" si="0"/>
        <v>0</v>
      </c>
      <c r="J51" s="403">
        <f t="shared" si="1"/>
        <v>0</v>
      </c>
      <c r="K51" s="403" t="str">
        <f t="shared" si="2"/>
        <v/>
      </c>
    </row>
    <row r="52" spans="1:11" ht="26.1" customHeight="1" x14ac:dyDescent="0.25">
      <c r="A52" s="395"/>
      <c r="B52" s="396"/>
      <c r="C52" s="397"/>
      <c r="D52" s="397"/>
      <c r="E52" s="398"/>
      <c r="I52" s="403">
        <f t="shared" si="0"/>
        <v>0</v>
      </c>
      <c r="J52" s="403">
        <f t="shared" si="1"/>
        <v>0</v>
      </c>
      <c r="K52" s="403" t="str">
        <f t="shared" si="2"/>
        <v/>
      </c>
    </row>
    <row r="53" spans="1:11" ht="26.1" customHeight="1" x14ac:dyDescent="0.25">
      <c r="A53" s="395"/>
      <c r="B53" s="396"/>
      <c r="C53" s="397"/>
      <c r="D53" s="397"/>
      <c r="E53" s="398"/>
      <c r="I53" s="403">
        <f t="shared" si="0"/>
        <v>0</v>
      </c>
      <c r="J53" s="403">
        <f t="shared" si="1"/>
        <v>0</v>
      </c>
      <c r="K53" s="403" t="str">
        <f t="shared" si="2"/>
        <v/>
      </c>
    </row>
    <row r="54" spans="1:11" ht="26.1" customHeight="1" x14ac:dyDescent="0.25">
      <c r="A54" s="395"/>
      <c r="B54" s="396"/>
      <c r="C54" s="397"/>
      <c r="D54" s="397"/>
      <c r="E54" s="398"/>
      <c r="I54" s="403">
        <f t="shared" si="0"/>
        <v>0</v>
      </c>
      <c r="J54" s="403">
        <f t="shared" si="1"/>
        <v>0</v>
      </c>
      <c r="K54" s="403" t="str">
        <f t="shared" si="2"/>
        <v/>
      </c>
    </row>
    <row r="55" spans="1:11" ht="26.1" customHeight="1" x14ac:dyDescent="0.25">
      <c r="A55" s="395"/>
      <c r="B55" s="396"/>
      <c r="C55" s="397"/>
      <c r="D55" s="397"/>
      <c r="E55" s="398"/>
      <c r="I55" s="403">
        <f t="shared" si="0"/>
        <v>0</v>
      </c>
      <c r="J55" s="403">
        <f t="shared" si="1"/>
        <v>0</v>
      </c>
      <c r="K55" s="403" t="str">
        <f t="shared" si="2"/>
        <v/>
      </c>
    </row>
    <row r="56" spans="1:11" ht="26.1" customHeight="1" x14ac:dyDescent="0.25">
      <c r="A56" s="395"/>
      <c r="B56" s="396"/>
      <c r="C56" s="397"/>
      <c r="D56" s="397"/>
      <c r="E56" s="398"/>
      <c r="I56" s="403">
        <f t="shared" si="0"/>
        <v>0</v>
      </c>
      <c r="J56" s="403">
        <f t="shared" si="1"/>
        <v>0</v>
      </c>
      <c r="K56" s="403" t="str">
        <f t="shared" si="2"/>
        <v/>
      </c>
    </row>
    <row r="57" spans="1:11" ht="26.1" customHeight="1" x14ac:dyDescent="0.25">
      <c r="A57" s="395"/>
      <c r="B57" s="396"/>
      <c r="C57" s="397"/>
      <c r="D57" s="397"/>
      <c r="E57" s="398"/>
      <c r="I57" s="403">
        <f t="shared" si="0"/>
        <v>0</v>
      </c>
      <c r="J57" s="403">
        <f t="shared" si="1"/>
        <v>0</v>
      </c>
      <c r="K57" s="403" t="str">
        <f t="shared" si="2"/>
        <v/>
      </c>
    </row>
    <row r="58" spans="1:11" ht="26.1" customHeight="1" x14ac:dyDescent="0.25">
      <c r="A58" s="395"/>
      <c r="B58" s="396"/>
      <c r="C58" s="397"/>
      <c r="D58" s="397"/>
      <c r="E58" s="398"/>
      <c r="I58" s="403">
        <f t="shared" si="0"/>
        <v>0</v>
      </c>
      <c r="J58" s="403">
        <f t="shared" si="1"/>
        <v>0</v>
      </c>
      <c r="K58" s="403" t="str">
        <f t="shared" si="2"/>
        <v/>
      </c>
    </row>
    <row r="59" spans="1:11" ht="26.1" customHeight="1" x14ac:dyDescent="0.25">
      <c r="A59" s="395"/>
      <c r="B59" s="396"/>
      <c r="C59" s="397"/>
      <c r="D59" s="397"/>
      <c r="E59" s="398"/>
      <c r="I59" s="403">
        <f t="shared" si="0"/>
        <v>0</v>
      </c>
      <c r="J59" s="403">
        <f t="shared" si="1"/>
        <v>0</v>
      </c>
      <c r="K59" s="403" t="str">
        <f t="shared" si="2"/>
        <v/>
      </c>
    </row>
    <row r="60" spans="1:11" ht="26.1" customHeight="1" thickBot="1" x14ac:dyDescent="0.3">
      <c r="A60" s="399"/>
      <c r="B60" s="400"/>
      <c r="C60" s="401"/>
      <c r="D60" s="401"/>
      <c r="E60" s="402"/>
      <c r="I60" s="403">
        <f t="shared" si="0"/>
        <v>0</v>
      </c>
      <c r="J60" s="403">
        <f t="shared" si="1"/>
        <v>0</v>
      </c>
      <c r="K60" s="403" t="str">
        <f t="shared" si="2"/>
        <v/>
      </c>
    </row>
  </sheetData>
  <sheetProtection algorithmName="SHA-512" hashValue="eb5rB2/5qnO4di35Z5u2pRp5ogAqLFcV5pphPyQDFVwZG44Pa/wdzytqbd/65LSZ9cggEacg41rEiuKoa+U6JQ==" saltValue="YT/Xdh3K0wNpSLE9QjpozQ==" spinCount="100000" sheet="1" objects="1" scenarios="1" selectLockedCells="1"/>
  <mergeCells count="4">
    <mergeCell ref="A7:E7"/>
    <mergeCell ref="A9:A10"/>
    <mergeCell ref="B9:B10"/>
    <mergeCell ref="C9:E9"/>
  </mergeCells>
  <phoneticPr fontId="116" type="noConversion"/>
  <conditionalFormatting sqref="A11:E60">
    <cfRule type="expression" dxfId="46" priority="1" stopIfTrue="1">
      <formula>LEN(TRIM(A11))=0</formula>
    </cfRule>
  </conditionalFormatting>
  <dataValidations count="2">
    <dataValidation type="textLength" allowBlank="1" showInputMessage="1" showErrorMessage="1" errorTitle="Zeichenlänge" error="Nur Texteingabe bis 200 Zeichen möglich." sqref="A11:B60" xr:uid="{00000000-0002-0000-0500-000000000000}">
      <formula1>2</formula1>
      <formula2>200</formula2>
    </dataValidation>
    <dataValidation type="whole" allowBlank="1" showInputMessage="1" showErrorMessage="1" errorTitle="Eingabefehler" error="Ganze Zahl zwischen 0 und 5000 eingeben." sqref="C11:E60" xr:uid="{00000000-0002-0000-0500-000001000000}">
      <formula1>0</formula1>
      <formula2>5000</formula2>
    </dataValidation>
  </dataValidations>
  <pageMargins left="0.7" right="0.7" top="0.75" bottom="0.75" header="0.3" footer="0.3"/>
  <pageSetup scale="56" orientation="portrait" r:id="rId1"/>
  <headerFooter>
    <oddFooter>&amp;L&amp;F&amp;C© DKG Alle Rechte vorbehalten&amp;R&amp;P</oddFooter>
  </headerFooter>
  <colBreaks count="1" manualBreakCount="1">
    <brk id="5"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1"/>
  <sheetViews>
    <sheetView workbookViewId="0">
      <selection activeCell="B15" sqref="B15"/>
    </sheetView>
  </sheetViews>
  <sheetFormatPr defaultColWidth="9.140625" defaultRowHeight="15" x14ac:dyDescent="0.25"/>
  <cols>
    <col min="1" max="1" width="29.85546875" customWidth="1"/>
    <col min="2" max="2" width="14" customWidth="1"/>
    <col min="3" max="3" width="25.28515625" customWidth="1"/>
    <col min="4" max="4" width="26.28515625" customWidth="1"/>
    <col min="5" max="5" width="24.85546875" customWidth="1"/>
    <col min="6" max="6" width="24.28515625" customWidth="1"/>
    <col min="7" max="7" width="27.140625" customWidth="1"/>
    <col min="8" max="8" width="19.7109375" customWidth="1"/>
    <col min="9" max="9" width="20" customWidth="1"/>
    <col min="10" max="10" width="12.7109375" customWidth="1"/>
    <col min="11" max="11" width="13.140625" customWidth="1"/>
    <col min="12" max="12" width="14.85546875" customWidth="1"/>
    <col min="13" max="13" width="15.7109375" customWidth="1"/>
  </cols>
  <sheetData>
    <row r="1" spans="1:13" s="371" customFormat="1" ht="52.5" customHeight="1" x14ac:dyDescent="0.25">
      <c r="A1" s="381" t="str">
        <f>Studien!A9</f>
        <v xml:space="preserve">Verantwortlicher Kooperationspartner </v>
      </c>
      <c r="B1" s="381" t="str">
        <f>Studien!B9</f>
        <v>Name der Studie</v>
      </c>
      <c r="C1" s="382" t="str">
        <f>Studien!C10</f>
        <v>im eigenen Zentrum in eine Studie eingeschlossen wurden</v>
      </c>
      <c r="D1" s="382" t="str">
        <f>Studien!D10</f>
        <v>von anderen Zentren/ Kliniken in eine Studie im eigenen Zentrum eingeschlossen wurden</v>
      </c>
      <c r="E1" s="382" t="str">
        <f>Studien!E10</f>
        <v>in anderen Zentren/ Kliniken in eine Studie eingeschlossen wurden</v>
      </c>
      <c r="F1" s="383" t="s">
        <v>757</v>
      </c>
      <c r="G1" s="383" t="s">
        <v>758</v>
      </c>
      <c r="H1" s="383" t="s">
        <v>759</v>
      </c>
      <c r="I1" s="383" t="s">
        <v>760</v>
      </c>
      <c r="J1" s="383" t="s">
        <v>761</v>
      </c>
      <c r="K1" s="383" t="s">
        <v>762</v>
      </c>
      <c r="L1" s="383" t="s">
        <v>763</v>
      </c>
      <c r="M1" s="383" t="s">
        <v>764</v>
      </c>
    </row>
    <row r="2" spans="1:13" x14ac:dyDescent="0.25">
      <c r="A2" s="368" t="str">
        <f>IF(AND(SUM(Studien!I11:J11)=2,Studien!K11&lt;&gt;0),Studien!A11,"")</f>
        <v/>
      </c>
      <c r="B2" s="368" t="str">
        <f>IF(AND(SUM(Studien!I11:J11)=2,Studien!K11&lt;&gt;0),Studien!B11,"")</f>
        <v/>
      </c>
      <c r="C2" s="368" t="str">
        <f>IF(AND(SUM(Studien!I11:J11)=2,Studien!K11&lt;&gt;0),Studien!C11,"")</f>
        <v/>
      </c>
      <c r="D2" s="368" t="str">
        <f>IF(AND(SUM(Studien!I11:J11)=2,Studien!K11&lt;&gt;0),Studien!D11,"")</f>
        <v/>
      </c>
      <c r="E2" s="368" t="str">
        <f>IF(AND(SUM(Studien!I11:J11)=2,Studien!K11&lt;&gt;0),Studien!E11,"")</f>
        <v/>
      </c>
      <c r="F2" s="404"/>
      <c r="G2" s="404"/>
      <c r="H2" s="404"/>
      <c r="I2" s="404"/>
      <c r="J2" s="404"/>
      <c r="K2" s="404"/>
      <c r="L2" s="404"/>
      <c r="M2" s="404"/>
    </row>
    <row r="3" spans="1:13" x14ac:dyDescent="0.25">
      <c r="A3" s="369" t="str">
        <f>IF(AND(SUM(Studien!I12:J12)=2,Studien!K12&lt;&gt;0),Studien!A12,"")</f>
        <v/>
      </c>
      <c r="B3" s="369" t="str">
        <f>IF(AND(SUM(Studien!I12:J12)=2,Studien!K12&lt;&gt;0),Studien!B12,"")</f>
        <v/>
      </c>
      <c r="C3" s="369" t="str">
        <f>IF(AND(SUM(Studien!I12:J12)=2,Studien!K12&lt;&gt;0),Studien!C12,"")</f>
        <v/>
      </c>
      <c r="D3" s="369" t="str">
        <f>IF(AND(SUM(Studien!I12:J12)=2,Studien!K12&lt;&gt;0),Studien!D12,"")</f>
        <v/>
      </c>
      <c r="E3" s="369" t="str">
        <f>IF(AND(SUM(Studien!I12:J12)=2,Studien!K12&lt;&gt;0),Studien!E12,"")</f>
        <v/>
      </c>
      <c r="F3" s="404"/>
      <c r="G3" s="404"/>
      <c r="H3" s="404"/>
      <c r="I3" s="404"/>
      <c r="J3" s="404"/>
      <c r="K3" s="404"/>
      <c r="L3" s="404"/>
      <c r="M3" s="404"/>
    </row>
    <row r="4" spans="1:13" x14ac:dyDescent="0.25">
      <c r="A4" s="369" t="str">
        <f>IF(AND(SUM(Studien!I13:J13)=2,Studien!K13&lt;&gt;0),Studien!A13,"")</f>
        <v/>
      </c>
      <c r="B4" s="369" t="str">
        <f>IF(AND(SUM(Studien!I13:J13)=2,Studien!K13&lt;&gt;0),Studien!B13,"")</f>
        <v/>
      </c>
      <c r="C4" s="369" t="str">
        <f>IF(AND(SUM(Studien!I13:J13)=2,Studien!K13&lt;&gt;0),Studien!C13,"")</f>
        <v/>
      </c>
      <c r="D4" s="369" t="str">
        <f>IF(AND(SUM(Studien!I13:J13)=2,Studien!K13&lt;&gt;0),Studien!D13,"")</f>
        <v/>
      </c>
      <c r="E4" s="369" t="str">
        <f>IF(AND(SUM(Studien!I13:J13)=2,Studien!K13&lt;&gt;0),Studien!E13,"")</f>
        <v/>
      </c>
      <c r="F4" s="404"/>
      <c r="G4" s="404"/>
      <c r="H4" s="404"/>
      <c r="I4" s="404"/>
      <c r="J4" s="404"/>
      <c r="K4" s="404"/>
      <c r="L4" s="404"/>
      <c r="M4" s="404"/>
    </row>
    <row r="5" spans="1:13" x14ac:dyDescent="0.25">
      <c r="A5" s="368" t="str">
        <f>IF(AND(SUM(Studien!I14:J14)=2,Studien!K14&lt;&gt;0),Studien!A14,"")</f>
        <v/>
      </c>
      <c r="B5" s="368" t="str">
        <f>IF(AND(SUM(Studien!I14:J14)=2,Studien!K14&lt;&gt;0),Studien!B14,"")</f>
        <v/>
      </c>
      <c r="C5" s="368" t="str">
        <f>IF(AND(SUM(Studien!I14:J14)=2,Studien!K14&lt;&gt;0),Studien!C14,"")</f>
        <v/>
      </c>
      <c r="D5" s="368" t="str">
        <f>IF(AND(SUM(Studien!I14:J14)=2,Studien!K14&lt;&gt;0),Studien!D14,"")</f>
        <v/>
      </c>
      <c r="E5" s="368" t="str">
        <f>IF(AND(SUM(Studien!I14:J14)=2,Studien!K14&lt;&gt;0),Studien!E14,"")</f>
        <v/>
      </c>
      <c r="F5" s="404"/>
      <c r="G5" s="404"/>
      <c r="H5" s="404"/>
      <c r="I5" s="404"/>
      <c r="J5" s="404"/>
      <c r="K5" s="404"/>
      <c r="L5" s="404"/>
      <c r="M5" s="404"/>
    </row>
    <row r="6" spans="1:13" x14ac:dyDescent="0.25">
      <c r="A6" s="369" t="str">
        <f>IF(AND(SUM(Studien!I15:J15)=2,Studien!K15&lt;&gt;0),Studien!A15,"")</f>
        <v/>
      </c>
      <c r="B6" s="369" t="str">
        <f>IF(AND(SUM(Studien!I15:J15)=2,Studien!K15&lt;&gt;0),Studien!B15,"")</f>
        <v/>
      </c>
      <c r="C6" s="369" t="str">
        <f>IF(AND(SUM(Studien!I15:J15)=2,Studien!K15&lt;&gt;0),Studien!C15,"")</f>
        <v/>
      </c>
      <c r="D6" s="369" t="str">
        <f>IF(AND(SUM(Studien!I15:J15)=2,Studien!K15&lt;&gt;0),Studien!D15,"")</f>
        <v/>
      </c>
      <c r="E6" s="369" t="str">
        <f>IF(AND(SUM(Studien!I15:J15)=2,Studien!K15&lt;&gt;0),Studien!E15,"")</f>
        <v/>
      </c>
      <c r="F6" s="404"/>
      <c r="G6" s="404"/>
      <c r="H6" s="404"/>
      <c r="I6" s="404"/>
      <c r="J6" s="404"/>
      <c r="K6" s="404"/>
      <c r="L6" s="404"/>
      <c r="M6" s="404"/>
    </row>
    <row r="7" spans="1:13" x14ac:dyDescent="0.25">
      <c r="A7" s="369" t="str">
        <f>IF(AND(SUM(Studien!I16:J16)=2,Studien!K16&lt;&gt;0),Studien!A16,"")</f>
        <v/>
      </c>
      <c r="B7" s="369" t="str">
        <f>IF(AND(SUM(Studien!I16:J16)=2,Studien!K16&lt;&gt;0),Studien!B16,"")</f>
        <v/>
      </c>
      <c r="C7" s="369" t="str">
        <f>IF(AND(SUM(Studien!I16:J16)=2,Studien!K16&lt;&gt;0),Studien!C16,"")</f>
        <v/>
      </c>
      <c r="D7" s="369" t="str">
        <f>IF(AND(SUM(Studien!I16:J16)=2,Studien!K16&lt;&gt;0),Studien!D16,"")</f>
        <v/>
      </c>
      <c r="E7" s="369" t="str">
        <f>IF(AND(SUM(Studien!I16:J16)=2,Studien!K16&lt;&gt;0),Studien!E16,"")</f>
        <v/>
      </c>
      <c r="F7" s="404"/>
      <c r="G7" s="404"/>
      <c r="H7" s="404"/>
      <c r="I7" s="404"/>
      <c r="J7" s="404"/>
      <c r="K7" s="404"/>
      <c r="L7" s="404"/>
      <c r="M7" s="404"/>
    </row>
    <row r="8" spans="1:13" x14ac:dyDescent="0.25">
      <c r="A8" s="368" t="str">
        <f>IF(AND(SUM(Studien!I17:J17)=2,Studien!K17&lt;&gt;0),Studien!A17,"")</f>
        <v/>
      </c>
      <c r="B8" s="368" t="str">
        <f>IF(AND(SUM(Studien!I17:J17)=2,Studien!K17&lt;&gt;0),Studien!B17,"")</f>
        <v/>
      </c>
      <c r="C8" s="368" t="str">
        <f>IF(AND(SUM(Studien!I17:J17)=2,Studien!K17&lt;&gt;0),Studien!C17,"")</f>
        <v/>
      </c>
      <c r="D8" s="368" t="str">
        <f>IF(AND(SUM(Studien!I17:J17)=2,Studien!K17&lt;&gt;0),Studien!D17,"")</f>
        <v/>
      </c>
      <c r="E8" s="368" t="str">
        <f>IF(AND(SUM(Studien!I17:J17)=2,Studien!K17&lt;&gt;0),Studien!E17,"")</f>
        <v/>
      </c>
      <c r="F8" s="404"/>
      <c r="G8" s="404"/>
      <c r="H8" s="404"/>
      <c r="I8" s="404"/>
      <c r="J8" s="404"/>
      <c r="K8" s="404"/>
      <c r="L8" s="404"/>
      <c r="M8" s="404"/>
    </row>
    <row r="9" spans="1:13" x14ac:dyDescent="0.25">
      <c r="A9" s="369" t="str">
        <f>IF(AND(SUM(Studien!I18:J18)=2,Studien!K18&lt;&gt;0),Studien!A18,"")</f>
        <v/>
      </c>
      <c r="B9" s="369" t="str">
        <f>IF(AND(SUM(Studien!I18:J18)=2,Studien!K18&lt;&gt;0),Studien!B18,"")</f>
        <v/>
      </c>
      <c r="C9" s="369" t="str">
        <f>IF(AND(SUM(Studien!I18:J18)=2,Studien!K18&lt;&gt;0),Studien!C18,"")</f>
        <v/>
      </c>
      <c r="D9" s="369" t="str">
        <f>IF(AND(SUM(Studien!I18:J18)=2,Studien!K18&lt;&gt;0),Studien!D18,"")</f>
        <v/>
      </c>
      <c r="E9" s="369" t="str">
        <f>IF(AND(SUM(Studien!I18:J18)=2,Studien!K18&lt;&gt;0),Studien!E18,"")</f>
        <v/>
      </c>
      <c r="F9" s="404"/>
      <c r="G9" s="404"/>
      <c r="H9" s="404"/>
      <c r="I9" s="404"/>
      <c r="J9" s="404"/>
      <c r="K9" s="404"/>
      <c r="L9" s="404"/>
      <c r="M9" s="404"/>
    </row>
    <row r="10" spans="1:13" x14ac:dyDescent="0.25">
      <c r="A10" s="369" t="str">
        <f>IF(AND(SUM(Studien!I19:J19)=2,Studien!K19&lt;&gt;0),Studien!A19,"")</f>
        <v/>
      </c>
      <c r="B10" s="369" t="str">
        <f>IF(AND(SUM(Studien!I19:J19)=2,Studien!K19&lt;&gt;0),Studien!B19,"")</f>
        <v/>
      </c>
      <c r="C10" s="369" t="str">
        <f>IF(AND(SUM(Studien!I19:J19)=2,Studien!K19&lt;&gt;0),Studien!C19,"")</f>
        <v/>
      </c>
      <c r="D10" s="369" t="str">
        <f>IF(AND(SUM(Studien!I19:J19)=2,Studien!K19&lt;&gt;0),Studien!D19,"")</f>
        <v/>
      </c>
      <c r="E10" s="369" t="str">
        <f>IF(AND(SUM(Studien!I19:J19)=2,Studien!K19&lt;&gt;0),Studien!E19,"")</f>
        <v/>
      </c>
      <c r="F10" s="404"/>
      <c r="G10" s="404"/>
      <c r="H10" s="404"/>
      <c r="I10" s="404"/>
      <c r="J10" s="404"/>
      <c r="K10" s="404"/>
      <c r="L10" s="404"/>
      <c r="M10" s="404"/>
    </row>
    <row r="11" spans="1:13" x14ac:dyDescent="0.25">
      <c r="A11" s="368" t="str">
        <f>IF(AND(SUM(Studien!I20:J20)=2,Studien!K20&lt;&gt;0),Studien!A20,"")</f>
        <v/>
      </c>
      <c r="B11" s="368" t="str">
        <f>IF(AND(SUM(Studien!I20:J20)=2,Studien!K20&lt;&gt;0),Studien!B20,"")</f>
        <v/>
      </c>
      <c r="C11" s="368" t="str">
        <f>IF(AND(SUM(Studien!I20:J20)=2,Studien!K20&lt;&gt;0),Studien!C20,"")</f>
        <v/>
      </c>
      <c r="D11" s="368" t="str">
        <f>IF(AND(SUM(Studien!I20:J20)=2,Studien!K20&lt;&gt;0),Studien!D20,"")</f>
        <v/>
      </c>
      <c r="E11" s="368" t="str">
        <f>IF(AND(SUM(Studien!I20:J20)=2,Studien!K20&lt;&gt;0),Studien!E20,"")</f>
        <v/>
      </c>
      <c r="F11" s="404"/>
      <c r="G11" s="404"/>
      <c r="H11" s="404"/>
      <c r="I11" s="404"/>
      <c r="J11" s="404"/>
      <c r="K11" s="404"/>
      <c r="L11" s="404"/>
      <c r="M11" s="404"/>
    </row>
    <row r="12" spans="1:13" x14ac:dyDescent="0.25">
      <c r="A12" s="369" t="str">
        <f>IF(AND(SUM(Studien!I21:J21)=2,Studien!K21&lt;&gt;0),Studien!A21,"")</f>
        <v/>
      </c>
      <c r="B12" s="369" t="str">
        <f>IF(AND(SUM(Studien!I21:J21)=2,Studien!K21&lt;&gt;0),Studien!B21,"")</f>
        <v/>
      </c>
      <c r="C12" s="369" t="str">
        <f>IF(AND(SUM(Studien!I21:J21)=2,Studien!K21&lt;&gt;0),Studien!C21,"")</f>
        <v/>
      </c>
      <c r="D12" s="369" t="str">
        <f>IF(AND(SUM(Studien!I21:J21)=2,Studien!K21&lt;&gt;0),Studien!D21,"")</f>
        <v/>
      </c>
      <c r="E12" s="369" t="str">
        <f>IF(AND(SUM(Studien!I21:J21)=2,Studien!K21&lt;&gt;0),Studien!E21,"")</f>
        <v/>
      </c>
      <c r="F12" s="404"/>
      <c r="G12" s="404"/>
      <c r="H12" s="404"/>
      <c r="I12" s="404"/>
      <c r="J12" s="404"/>
      <c r="K12" s="404"/>
      <c r="L12" s="404"/>
      <c r="M12" s="404"/>
    </row>
    <row r="13" spans="1:13" x14ac:dyDescent="0.25">
      <c r="A13" s="369" t="str">
        <f>IF(AND(SUM(Studien!I22:J22)=2,Studien!K22&lt;&gt;0),Studien!A22,"")</f>
        <v/>
      </c>
      <c r="B13" s="369" t="str">
        <f>IF(AND(SUM(Studien!I22:J22)=2,Studien!K22&lt;&gt;0),Studien!B22,"")</f>
        <v/>
      </c>
      <c r="C13" s="369" t="str">
        <f>IF(AND(SUM(Studien!I22:J22)=2,Studien!K22&lt;&gt;0),Studien!C22,"")</f>
        <v/>
      </c>
      <c r="D13" s="369" t="str">
        <f>IF(AND(SUM(Studien!I22:J22)=2,Studien!K22&lt;&gt;0),Studien!D22,"")</f>
        <v/>
      </c>
      <c r="E13" s="369" t="str">
        <f>IF(AND(SUM(Studien!I22:J22)=2,Studien!K22&lt;&gt;0),Studien!E22,"")</f>
        <v/>
      </c>
      <c r="F13" s="404"/>
      <c r="G13" s="404"/>
      <c r="H13" s="404"/>
      <c r="I13" s="404"/>
      <c r="J13" s="404"/>
      <c r="K13" s="404"/>
      <c r="L13" s="404"/>
      <c r="M13" s="404"/>
    </row>
    <row r="14" spans="1:13" x14ac:dyDescent="0.25">
      <c r="A14" s="368" t="str">
        <f>IF(AND(SUM(Studien!I23:J23)=2,Studien!K23&lt;&gt;0),Studien!A23,"")</f>
        <v/>
      </c>
      <c r="B14" s="368" t="str">
        <f>IF(AND(SUM(Studien!I23:J23)=2,Studien!K23&lt;&gt;0),Studien!B23,"")</f>
        <v/>
      </c>
      <c r="C14" s="368" t="str">
        <f>IF(AND(SUM(Studien!I23:J23)=2,Studien!K23&lt;&gt;0),Studien!C23,"")</f>
        <v/>
      </c>
      <c r="D14" s="368" t="str">
        <f>IF(AND(SUM(Studien!I23:J23)=2,Studien!K23&lt;&gt;0),Studien!D23,"")</f>
        <v/>
      </c>
      <c r="E14" s="368" t="str">
        <f>IF(AND(SUM(Studien!I23:J23)=2,Studien!K23&lt;&gt;0),Studien!E23,"")</f>
        <v/>
      </c>
      <c r="F14" s="404"/>
      <c r="G14" s="404"/>
      <c r="H14" s="404"/>
      <c r="I14" s="404"/>
      <c r="J14" s="404"/>
      <c r="K14" s="404"/>
      <c r="L14" s="404"/>
      <c r="M14" s="404"/>
    </row>
    <row r="15" spans="1:13" x14ac:dyDescent="0.25">
      <c r="A15" s="369" t="str">
        <f>IF(AND(SUM(Studien!I24:J24)=2,Studien!K24&lt;&gt;0),Studien!A24,"")</f>
        <v/>
      </c>
      <c r="B15" s="369" t="str">
        <f>IF(AND(SUM(Studien!I24:J24)=2,Studien!K24&lt;&gt;0),Studien!B24,"")</f>
        <v/>
      </c>
      <c r="C15" s="369" t="str">
        <f>IF(AND(SUM(Studien!I24:J24)=2,Studien!K24&lt;&gt;0),Studien!C24,"")</f>
        <v/>
      </c>
      <c r="D15" s="369" t="str">
        <f>IF(AND(SUM(Studien!I24:J24)=2,Studien!K24&lt;&gt;0),Studien!D24,"")</f>
        <v/>
      </c>
      <c r="E15" s="369" t="str">
        <f>IF(AND(SUM(Studien!I24:J24)=2,Studien!K24&lt;&gt;0),Studien!E24,"")</f>
        <v/>
      </c>
      <c r="F15" s="404"/>
      <c r="G15" s="404"/>
      <c r="H15" s="404"/>
      <c r="I15" s="404"/>
      <c r="J15" s="404"/>
      <c r="K15" s="404"/>
      <c r="L15" s="404"/>
      <c r="M15" s="404"/>
    </row>
    <row r="16" spans="1:13" x14ac:dyDescent="0.25">
      <c r="A16" s="369" t="str">
        <f>IF(AND(SUM(Studien!I25:J25)=2,Studien!K25&lt;&gt;0),Studien!A25,"")</f>
        <v/>
      </c>
      <c r="B16" s="369" t="str">
        <f>IF(AND(SUM(Studien!I25:J25)=2,Studien!K25&lt;&gt;0),Studien!B25,"")</f>
        <v/>
      </c>
      <c r="C16" s="369" t="str">
        <f>IF(AND(SUM(Studien!I25:J25)=2,Studien!K25&lt;&gt;0),Studien!C25,"")</f>
        <v/>
      </c>
      <c r="D16" s="369" t="str">
        <f>IF(AND(SUM(Studien!I25:J25)=2,Studien!K25&lt;&gt;0),Studien!D25,"")</f>
        <v/>
      </c>
      <c r="E16" s="369" t="str">
        <f>IF(AND(SUM(Studien!I25:J25)=2,Studien!K25&lt;&gt;0),Studien!E25,"")</f>
        <v/>
      </c>
      <c r="F16" s="404"/>
      <c r="G16" s="404"/>
      <c r="H16" s="404"/>
      <c r="I16" s="404"/>
      <c r="J16" s="404"/>
      <c r="K16" s="404"/>
      <c r="L16" s="404"/>
      <c r="M16" s="404"/>
    </row>
    <row r="17" spans="1:13" x14ac:dyDescent="0.25">
      <c r="A17" s="368" t="str">
        <f>IF(AND(SUM(Studien!I26:J26)=2,Studien!K26&lt;&gt;0),Studien!A26,"")</f>
        <v/>
      </c>
      <c r="B17" s="368" t="str">
        <f>IF(AND(SUM(Studien!I26:J26)=2,Studien!K26&lt;&gt;0),Studien!B26,"")</f>
        <v/>
      </c>
      <c r="C17" s="368" t="str">
        <f>IF(AND(SUM(Studien!I26:J26)=2,Studien!K26&lt;&gt;0),Studien!C26,"")</f>
        <v/>
      </c>
      <c r="D17" s="368" t="str">
        <f>IF(AND(SUM(Studien!I26:J26)=2,Studien!K26&lt;&gt;0),Studien!D26,"")</f>
        <v/>
      </c>
      <c r="E17" s="368" t="str">
        <f>IF(AND(SUM(Studien!I26:J26)=2,Studien!K26&lt;&gt;0),Studien!E26,"")</f>
        <v/>
      </c>
      <c r="F17" s="404"/>
      <c r="G17" s="404"/>
      <c r="H17" s="404"/>
      <c r="I17" s="404"/>
      <c r="J17" s="404"/>
      <c r="K17" s="404"/>
      <c r="L17" s="404"/>
      <c r="M17" s="404"/>
    </row>
    <row r="18" spans="1:13" x14ac:dyDescent="0.25">
      <c r="A18" s="369" t="str">
        <f>IF(AND(SUM(Studien!I27:J27)=2,Studien!K27&lt;&gt;0),Studien!A27,"")</f>
        <v/>
      </c>
      <c r="B18" s="369" t="str">
        <f>IF(AND(SUM(Studien!I27:J27)=2,Studien!K27&lt;&gt;0),Studien!B27,"")</f>
        <v/>
      </c>
      <c r="C18" s="369" t="str">
        <f>IF(AND(SUM(Studien!I27:J27)=2,Studien!K27&lt;&gt;0),Studien!C27,"")</f>
        <v/>
      </c>
      <c r="D18" s="369" t="str">
        <f>IF(AND(SUM(Studien!I27:J27)=2,Studien!K27&lt;&gt;0),Studien!D27,"")</f>
        <v/>
      </c>
      <c r="E18" s="369" t="str">
        <f>IF(AND(SUM(Studien!I27:J27)=2,Studien!K27&lt;&gt;0),Studien!E27,"")</f>
        <v/>
      </c>
      <c r="F18" s="404"/>
      <c r="G18" s="404"/>
      <c r="H18" s="404"/>
      <c r="I18" s="404"/>
      <c r="J18" s="404"/>
      <c r="K18" s="404"/>
      <c r="L18" s="404"/>
      <c r="M18" s="404"/>
    </row>
    <row r="19" spans="1:13" x14ac:dyDescent="0.25">
      <c r="A19" s="369" t="str">
        <f>IF(AND(SUM(Studien!I28:J28)=2,Studien!K28&lt;&gt;0),Studien!A28,"")</f>
        <v/>
      </c>
      <c r="B19" s="369" t="str">
        <f>IF(AND(SUM(Studien!I28:J28)=2,Studien!K28&lt;&gt;0),Studien!B28,"")</f>
        <v/>
      </c>
      <c r="C19" s="369" t="str">
        <f>IF(AND(SUM(Studien!I28:J28)=2,Studien!K28&lt;&gt;0),Studien!C28,"")</f>
        <v/>
      </c>
      <c r="D19" s="369" t="str">
        <f>IF(AND(SUM(Studien!I28:J28)=2,Studien!K28&lt;&gt;0),Studien!D28,"")</f>
        <v/>
      </c>
      <c r="E19" s="369" t="str">
        <f>IF(AND(SUM(Studien!I28:J28)=2,Studien!K28&lt;&gt;0),Studien!E28,"")</f>
        <v/>
      </c>
      <c r="F19" s="404"/>
      <c r="G19" s="404"/>
      <c r="H19" s="404"/>
      <c r="I19" s="404"/>
      <c r="J19" s="404"/>
      <c r="K19" s="404"/>
      <c r="L19" s="404"/>
      <c r="M19" s="404"/>
    </row>
    <row r="20" spans="1:13" x14ac:dyDescent="0.25">
      <c r="A20" s="368" t="str">
        <f>IF(AND(SUM(Studien!I29:J29)=2,Studien!K29&lt;&gt;0),Studien!A29,"")</f>
        <v/>
      </c>
      <c r="B20" s="368" t="str">
        <f>IF(AND(SUM(Studien!I29:J29)=2,Studien!K29&lt;&gt;0),Studien!B29,"")</f>
        <v/>
      </c>
      <c r="C20" s="368" t="str">
        <f>IF(AND(SUM(Studien!I29:J29)=2,Studien!K29&lt;&gt;0),Studien!C29,"")</f>
        <v/>
      </c>
      <c r="D20" s="368" t="str">
        <f>IF(AND(SUM(Studien!I29:J29)=2,Studien!K29&lt;&gt;0),Studien!D29,"")</f>
        <v/>
      </c>
      <c r="E20" s="368" t="str">
        <f>IF(AND(SUM(Studien!I29:J29)=2,Studien!K29&lt;&gt;0),Studien!E29,"")</f>
        <v/>
      </c>
      <c r="F20" s="404"/>
      <c r="G20" s="404"/>
      <c r="H20" s="404"/>
      <c r="I20" s="404"/>
      <c r="J20" s="404"/>
      <c r="K20" s="404"/>
      <c r="L20" s="404"/>
      <c r="M20" s="404"/>
    </row>
    <row r="21" spans="1:13" x14ac:dyDescent="0.25">
      <c r="A21" s="369" t="str">
        <f>IF(AND(SUM(Studien!I30:J30)=2,Studien!K30&lt;&gt;0),Studien!A30,"")</f>
        <v/>
      </c>
      <c r="B21" s="369" t="str">
        <f>IF(AND(SUM(Studien!I30:J30)=2,Studien!K30&lt;&gt;0),Studien!B30,"")</f>
        <v/>
      </c>
      <c r="C21" s="369" t="str">
        <f>IF(AND(SUM(Studien!I30:J30)=2,Studien!K30&lt;&gt;0),Studien!C30,"")</f>
        <v/>
      </c>
      <c r="D21" s="369" t="str">
        <f>IF(AND(SUM(Studien!I30:J30)=2,Studien!K30&lt;&gt;0),Studien!D30,"")</f>
        <v/>
      </c>
      <c r="E21" s="369" t="str">
        <f>IF(AND(SUM(Studien!I30:J30)=2,Studien!K30&lt;&gt;0),Studien!E30,"")</f>
        <v/>
      </c>
      <c r="F21" s="404"/>
      <c r="G21" s="404"/>
      <c r="H21" s="404"/>
      <c r="I21" s="404"/>
      <c r="J21" s="404"/>
      <c r="K21" s="404"/>
      <c r="L21" s="404"/>
      <c r="M21" s="404"/>
    </row>
    <row r="22" spans="1:13" x14ac:dyDescent="0.25">
      <c r="A22" s="369" t="str">
        <f>IF(AND(SUM(Studien!I31:J31)=2,Studien!K31&lt;&gt;0),Studien!A31,"")</f>
        <v/>
      </c>
      <c r="B22" s="369" t="str">
        <f>IF(AND(SUM(Studien!I31:J31)=2,Studien!K31&lt;&gt;0),Studien!B31,"")</f>
        <v/>
      </c>
      <c r="C22" s="369" t="str">
        <f>IF(AND(SUM(Studien!I31:J31)=2,Studien!K31&lt;&gt;0),Studien!C31,"")</f>
        <v/>
      </c>
      <c r="D22" s="369" t="str">
        <f>IF(AND(SUM(Studien!I31:J31)=2,Studien!K31&lt;&gt;0),Studien!D31,"")</f>
        <v/>
      </c>
      <c r="E22" s="369" t="str">
        <f>IF(AND(SUM(Studien!I31:J31)=2,Studien!K31&lt;&gt;0),Studien!E31,"")</f>
        <v/>
      </c>
      <c r="F22" s="404"/>
      <c r="G22" s="404"/>
      <c r="H22" s="404"/>
      <c r="I22" s="404"/>
      <c r="J22" s="404"/>
      <c r="K22" s="404"/>
      <c r="L22" s="404"/>
      <c r="M22" s="404"/>
    </row>
    <row r="23" spans="1:13" x14ac:dyDescent="0.25">
      <c r="A23" s="368" t="str">
        <f>IF(AND(SUM(Studien!I32:J32)=2,Studien!K32&lt;&gt;0),Studien!A32,"")</f>
        <v/>
      </c>
      <c r="B23" s="368" t="str">
        <f>IF(AND(SUM(Studien!I32:J32)=2,Studien!K32&lt;&gt;0),Studien!B32,"")</f>
        <v/>
      </c>
      <c r="C23" s="368" t="str">
        <f>IF(AND(SUM(Studien!I32:J32)=2,Studien!K32&lt;&gt;0),Studien!C32,"")</f>
        <v/>
      </c>
      <c r="D23" s="368" t="str">
        <f>IF(AND(SUM(Studien!I32:J32)=2,Studien!K32&lt;&gt;0),Studien!D32,"")</f>
        <v/>
      </c>
      <c r="E23" s="368" t="str">
        <f>IF(AND(SUM(Studien!I32:J32)=2,Studien!K32&lt;&gt;0),Studien!E32,"")</f>
        <v/>
      </c>
      <c r="F23" s="404"/>
      <c r="G23" s="404"/>
      <c r="H23" s="404"/>
      <c r="I23" s="404"/>
      <c r="J23" s="404"/>
      <c r="K23" s="404"/>
      <c r="L23" s="404"/>
      <c r="M23" s="404"/>
    </row>
    <row r="24" spans="1:13" x14ac:dyDescent="0.25">
      <c r="A24" s="369" t="str">
        <f>IF(AND(SUM(Studien!I33:J33)=2,Studien!K33&lt;&gt;0),Studien!A33,"")</f>
        <v/>
      </c>
      <c r="B24" s="369" t="str">
        <f>IF(AND(SUM(Studien!I33:J33)=2,Studien!K33&lt;&gt;0),Studien!B33,"")</f>
        <v/>
      </c>
      <c r="C24" s="369" t="str">
        <f>IF(AND(SUM(Studien!I33:J33)=2,Studien!K33&lt;&gt;0),Studien!C33,"")</f>
        <v/>
      </c>
      <c r="D24" s="369" t="str">
        <f>IF(AND(SUM(Studien!I33:J33)=2,Studien!K33&lt;&gt;0),Studien!D33,"")</f>
        <v/>
      </c>
      <c r="E24" s="369" t="str">
        <f>IF(AND(SUM(Studien!I33:J33)=2,Studien!K33&lt;&gt;0),Studien!E33,"")</f>
        <v/>
      </c>
      <c r="F24" s="404"/>
      <c r="G24" s="404"/>
      <c r="H24" s="404"/>
      <c r="I24" s="404"/>
      <c r="J24" s="404"/>
      <c r="K24" s="404"/>
      <c r="L24" s="404"/>
      <c r="M24" s="404"/>
    </row>
    <row r="25" spans="1:13" x14ac:dyDescent="0.25">
      <c r="A25" s="369" t="str">
        <f>IF(AND(SUM(Studien!I34:J34)=2,Studien!K34&lt;&gt;0),Studien!A34,"")</f>
        <v/>
      </c>
      <c r="B25" s="369" t="str">
        <f>IF(AND(SUM(Studien!I34:J34)=2,Studien!K34&lt;&gt;0),Studien!B34,"")</f>
        <v/>
      </c>
      <c r="C25" s="369" t="str">
        <f>IF(AND(SUM(Studien!I34:J34)=2,Studien!K34&lt;&gt;0),Studien!C34,"")</f>
        <v/>
      </c>
      <c r="D25" s="369" t="str">
        <f>IF(AND(SUM(Studien!I34:J34)=2,Studien!K34&lt;&gt;0),Studien!D34,"")</f>
        <v/>
      </c>
      <c r="E25" s="369" t="str">
        <f>IF(AND(SUM(Studien!I34:J34)=2,Studien!K34&lt;&gt;0),Studien!E34,"")</f>
        <v/>
      </c>
      <c r="F25" s="404"/>
      <c r="G25" s="404"/>
      <c r="H25" s="404"/>
      <c r="I25" s="404"/>
      <c r="J25" s="404"/>
      <c r="K25" s="404"/>
      <c r="L25" s="404"/>
      <c r="M25" s="404"/>
    </row>
    <row r="26" spans="1:13" x14ac:dyDescent="0.25">
      <c r="A26" s="368" t="str">
        <f>IF(AND(SUM(Studien!I35:J35)=2,Studien!K35&lt;&gt;0),Studien!A35,"")</f>
        <v/>
      </c>
      <c r="B26" s="368" t="str">
        <f>IF(AND(SUM(Studien!I35:J35)=2,Studien!K35&lt;&gt;0),Studien!B35,"")</f>
        <v/>
      </c>
      <c r="C26" s="368" t="str">
        <f>IF(AND(SUM(Studien!I35:J35)=2,Studien!K35&lt;&gt;0),Studien!C35,"")</f>
        <v/>
      </c>
      <c r="D26" s="368" t="str">
        <f>IF(AND(SUM(Studien!I35:J35)=2,Studien!K35&lt;&gt;0),Studien!D35,"")</f>
        <v/>
      </c>
      <c r="E26" s="368" t="str">
        <f>IF(AND(SUM(Studien!I35:J35)=2,Studien!K35&lt;&gt;0),Studien!E35,"")</f>
        <v/>
      </c>
      <c r="F26" s="404"/>
      <c r="G26" s="404"/>
      <c r="H26" s="404"/>
      <c r="I26" s="404"/>
      <c r="J26" s="404"/>
      <c r="K26" s="404"/>
      <c r="L26" s="404"/>
      <c r="M26" s="404"/>
    </row>
    <row r="27" spans="1:13" x14ac:dyDescent="0.25">
      <c r="A27" s="369" t="str">
        <f>IF(AND(SUM(Studien!I36:J36)=2,Studien!K36&lt;&gt;0),Studien!A36,"")</f>
        <v/>
      </c>
      <c r="B27" s="369" t="str">
        <f>IF(AND(SUM(Studien!I36:J36)=2,Studien!K36&lt;&gt;0),Studien!B36,"")</f>
        <v/>
      </c>
      <c r="C27" s="369" t="str">
        <f>IF(AND(SUM(Studien!I36:J36)=2,Studien!K36&lt;&gt;0),Studien!C36,"")</f>
        <v/>
      </c>
      <c r="D27" s="369" t="str">
        <f>IF(AND(SUM(Studien!I36:J36)=2,Studien!K36&lt;&gt;0),Studien!D36,"")</f>
        <v/>
      </c>
      <c r="E27" s="369" t="str">
        <f>IF(AND(SUM(Studien!I36:J36)=2,Studien!K36&lt;&gt;0),Studien!E36,"")</f>
        <v/>
      </c>
      <c r="F27" s="404"/>
      <c r="G27" s="404"/>
      <c r="H27" s="404"/>
      <c r="I27" s="404"/>
      <c r="J27" s="404"/>
      <c r="K27" s="404"/>
      <c r="L27" s="404"/>
      <c r="M27" s="404"/>
    </row>
    <row r="28" spans="1:13" x14ac:dyDescent="0.25">
      <c r="A28" s="369" t="str">
        <f>IF(AND(SUM(Studien!I37:J37)=2,Studien!K37&lt;&gt;0),Studien!A37,"")</f>
        <v/>
      </c>
      <c r="B28" s="369" t="str">
        <f>IF(AND(SUM(Studien!I37:J37)=2,Studien!K37&lt;&gt;0),Studien!B37,"")</f>
        <v/>
      </c>
      <c r="C28" s="369" t="str">
        <f>IF(AND(SUM(Studien!I37:J37)=2,Studien!K37&lt;&gt;0),Studien!C37,"")</f>
        <v/>
      </c>
      <c r="D28" s="369" t="str">
        <f>IF(AND(SUM(Studien!I37:J37)=2,Studien!K37&lt;&gt;0),Studien!D37,"")</f>
        <v/>
      </c>
      <c r="E28" s="369" t="str">
        <f>IF(AND(SUM(Studien!I37:J37)=2,Studien!K37&lt;&gt;0),Studien!E37,"")</f>
        <v/>
      </c>
      <c r="F28" s="404"/>
      <c r="G28" s="404"/>
      <c r="H28" s="404"/>
      <c r="I28" s="404"/>
      <c r="J28" s="404"/>
      <c r="K28" s="404"/>
      <c r="L28" s="404"/>
      <c r="M28" s="404"/>
    </row>
    <row r="29" spans="1:13" x14ac:dyDescent="0.25">
      <c r="A29" s="368" t="str">
        <f>IF(AND(SUM(Studien!I38:J38)=2,Studien!K38&lt;&gt;0),Studien!A38,"")</f>
        <v/>
      </c>
      <c r="B29" s="368" t="str">
        <f>IF(AND(SUM(Studien!I38:J38)=2,Studien!K38&lt;&gt;0),Studien!B38,"")</f>
        <v/>
      </c>
      <c r="C29" s="368" t="str">
        <f>IF(AND(SUM(Studien!I38:J38)=2,Studien!K38&lt;&gt;0),Studien!C38,"")</f>
        <v/>
      </c>
      <c r="D29" s="368" t="str">
        <f>IF(AND(SUM(Studien!I38:J38)=2,Studien!K38&lt;&gt;0),Studien!D38,"")</f>
        <v/>
      </c>
      <c r="E29" s="368" t="str">
        <f>IF(AND(SUM(Studien!I38:J38)=2,Studien!K38&lt;&gt;0),Studien!E38,"")</f>
        <v/>
      </c>
      <c r="F29" s="404"/>
      <c r="G29" s="404"/>
      <c r="H29" s="404"/>
      <c r="I29" s="404"/>
      <c r="J29" s="404"/>
      <c r="K29" s="404"/>
      <c r="L29" s="404"/>
      <c r="M29" s="404"/>
    </row>
    <row r="30" spans="1:13" x14ac:dyDescent="0.25">
      <c r="A30" s="369" t="str">
        <f>IF(AND(SUM(Studien!I39:J39)=2,Studien!K39&lt;&gt;0),Studien!A39,"")</f>
        <v/>
      </c>
      <c r="B30" s="369" t="str">
        <f>IF(AND(SUM(Studien!I39:J39)=2,Studien!K39&lt;&gt;0),Studien!B39,"")</f>
        <v/>
      </c>
      <c r="C30" s="369" t="str">
        <f>IF(AND(SUM(Studien!I39:J39)=2,Studien!K39&lt;&gt;0),Studien!C39,"")</f>
        <v/>
      </c>
      <c r="D30" s="369" t="str">
        <f>IF(AND(SUM(Studien!I39:J39)=2,Studien!K39&lt;&gt;0),Studien!D39,"")</f>
        <v/>
      </c>
      <c r="E30" s="369" t="str">
        <f>IF(AND(SUM(Studien!I39:J39)=2,Studien!K39&lt;&gt;0),Studien!E39,"")</f>
        <v/>
      </c>
      <c r="F30" s="404"/>
      <c r="G30" s="404"/>
      <c r="H30" s="404"/>
      <c r="I30" s="404"/>
      <c r="J30" s="404"/>
      <c r="K30" s="404"/>
      <c r="L30" s="404"/>
      <c r="M30" s="404"/>
    </row>
    <row r="31" spans="1:13" x14ac:dyDescent="0.25">
      <c r="A31" s="369" t="str">
        <f>IF(AND(SUM(Studien!I40:J40)=2,Studien!K40&lt;&gt;0),Studien!A40,"")</f>
        <v/>
      </c>
      <c r="B31" s="369" t="str">
        <f>IF(AND(SUM(Studien!I40:J40)=2,Studien!K40&lt;&gt;0),Studien!B40,"")</f>
        <v/>
      </c>
      <c r="C31" s="369" t="str">
        <f>IF(AND(SUM(Studien!I40:J40)=2,Studien!K40&lt;&gt;0),Studien!C40,"")</f>
        <v/>
      </c>
      <c r="D31" s="369" t="str">
        <f>IF(AND(SUM(Studien!I40:J40)=2,Studien!K40&lt;&gt;0),Studien!D40,"")</f>
        <v/>
      </c>
      <c r="E31" s="369" t="str">
        <f>IF(AND(SUM(Studien!I40:J40)=2,Studien!K40&lt;&gt;0),Studien!E40,"")</f>
        <v/>
      </c>
      <c r="F31" s="404"/>
      <c r="G31" s="404"/>
      <c r="H31" s="404"/>
      <c r="I31" s="404"/>
      <c r="J31" s="404"/>
      <c r="K31" s="404"/>
      <c r="L31" s="404"/>
      <c r="M31" s="404"/>
    </row>
    <row r="32" spans="1:13" x14ac:dyDescent="0.25">
      <c r="A32" s="368" t="str">
        <f>IF(AND(SUM(Studien!I41:J41)=2,Studien!K41&lt;&gt;0),Studien!A41,"")</f>
        <v/>
      </c>
      <c r="B32" s="368" t="str">
        <f>IF(AND(SUM(Studien!I41:J41)=2,Studien!K41&lt;&gt;0),Studien!B41,"")</f>
        <v/>
      </c>
      <c r="C32" s="368" t="str">
        <f>IF(AND(SUM(Studien!I41:J41)=2,Studien!K41&lt;&gt;0),Studien!C41,"")</f>
        <v/>
      </c>
      <c r="D32" s="368" t="str">
        <f>IF(AND(SUM(Studien!I41:J41)=2,Studien!K41&lt;&gt;0),Studien!D41,"")</f>
        <v/>
      </c>
      <c r="E32" s="368" t="str">
        <f>IF(AND(SUM(Studien!I41:J41)=2,Studien!K41&lt;&gt;0),Studien!E41,"")</f>
        <v/>
      </c>
      <c r="F32" s="404"/>
      <c r="G32" s="404"/>
      <c r="H32" s="404"/>
      <c r="I32" s="404"/>
      <c r="J32" s="404"/>
      <c r="K32" s="404"/>
      <c r="L32" s="404"/>
      <c r="M32" s="404"/>
    </row>
    <row r="33" spans="1:13" x14ac:dyDescent="0.25">
      <c r="A33" s="369" t="str">
        <f>IF(AND(SUM(Studien!I42:J42)=2,Studien!K42&lt;&gt;0),Studien!A42,"")</f>
        <v/>
      </c>
      <c r="B33" s="369" t="str">
        <f>IF(AND(SUM(Studien!I42:J42)=2,Studien!K42&lt;&gt;0),Studien!B42,"")</f>
        <v/>
      </c>
      <c r="C33" s="369" t="str">
        <f>IF(AND(SUM(Studien!I42:J42)=2,Studien!K42&lt;&gt;0),Studien!C42,"")</f>
        <v/>
      </c>
      <c r="D33" s="369" t="str">
        <f>IF(AND(SUM(Studien!I42:J42)=2,Studien!K42&lt;&gt;0),Studien!D42,"")</f>
        <v/>
      </c>
      <c r="E33" s="369" t="str">
        <f>IF(AND(SUM(Studien!I42:J42)=2,Studien!K42&lt;&gt;0),Studien!E42,"")</f>
        <v/>
      </c>
      <c r="F33" s="404"/>
      <c r="G33" s="404"/>
      <c r="H33" s="404"/>
      <c r="I33" s="404"/>
      <c r="J33" s="404"/>
      <c r="K33" s="404"/>
      <c r="L33" s="404"/>
      <c r="M33" s="404"/>
    </row>
    <row r="34" spans="1:13" x14ac:dyDescent="0.25">
      <c r="A34" s="369" t="str">
        <f>IF(AND(SUM(Studien!I43:J43)=2,Studien!K43&lt;&gt;0),Studien!A43,"")</f>
        <v/>
      </c>
      <c r="B34" s="369" t="str">
        <f>IF(AND(SUM(Studien!I43:J43)=2,Studien!K43&lt;&gt;0),Studien!B43,"")</f>
        <v/>
      </c>
      <c r="C34" s="369" t="str">
        <f>IF(AND(SUM(Studien!I43:J43)=2,Studien!K43&lt;&gt;0),Studien!C43,"")</f>
        <v/>
      </c>
      <c r="D34" s="369" t="str">
        <f>IF(AND(SUM(Studien!I43:J43)=2,Studien!K43&lt;&gt;0),Studien!D43,"")</f>
        <v/>
      </c>
      <c r="E34" s="369" t="str">
        <f>IF(AND(SUM(Studien!I43:J43)=2,Studien!K43&lt;&gt;0),Studien!E43,"")</f>
        <v/>
      </c>
      <c r="F34" s="404"/>
      <c r="G34" s="404"/>
      <c r="H34" s="404"/>
      <c r="I34" s="404"/>
      <c r="J34" s="404"/>
      <c r="K34" s="404"/>
      <c r="L34" s="404"/>
      <c r="M34" s="404"/>
    </row>
    <row r="35" spans="1:13" x14ac:dyDescent="0.25">
      <c r="A35" s="368" t="str">
        <f>IF(AND(SUM(Studien!I44:J44)=2,Studien!K44&lt;&gt;0),Studien!A44,"")</f>
        <v/>
      </c>
      <c r="B35" s="368" t="str">
        <f>IF(AND(SUM(Studien!I44:J44)=2,Studien!K44&lt;&gt;0),Studien!B44,"")</f>
        <v/>
      </c>
      <c r="C35" s="368" t="str">
        <f>IF(AND(SUM(Studien!I44:J44)=2,Studien!K44&lt;&gt;0),Studien!C44,"")</f>
        <v/>
      </c>
      <c r="D35" s="368" t="str">
        <f>IF(AND(SUM(Studien!I44:J44)=2,Studien!K44&lt;&gt;0),Studien!D44,"")</f>
        <v/>
      </c>
      <c r="E35" s="368" t="str">
        <f>IF(AND(SUM(Studien!I44:J44)=2,Studien!K44&lt;&gt;0),Studien!E44,"")</f>
        <v/>
      </c>
      <c r="F35" s="404"/>
      <c r="G35" s="404"/>
      <c r="H35" s="404"/>
      <c r="I35" s="404"/>
      <c r="J35" s="404"/>
      <c r="K35" s="404"/>
      <c r="L35" s="404"/>
      <c r="M35" s="404"/>
    </row>
    <row r="36" spans="1:13" x14ac:dyDescent="0.25">
      <c r="A36" s="369" t="str">
        <f>IF(AND(SUM(Studien!I45:J45)=2,Studien!K45&lt;&gt;0),Studien!A45,"")</f>
        <v/>
      </c>
      <c r="B36" s="369" t="str">
        <f>IF(AND(SUM(Studien!I45:J45)=2,Studien!K45&lt;&gt;0),Studien!B45,"")</f>
        <v/>
      </c>
      <c r="C36" s="369" t="str">
        <f>IF(AND(SUM(Studien!I45:J45)=2,Studien!K45&lt;&gt;0),Studien!C45,"")</f>
        <v/>
      </c>
      <c r="D36" s="369" t="str">
        <f>IF(AND(SUM(Studien!I45:J45)=2,Studien!K45&lt;&gt;0),Studien!D45,"")</f>
        <v/>
      </c>
      <c r="E36" s="369" t="str">
        <f>IF(AND(SUM(Studien!I45:J45)=2,Studien!K45&lt;&gt;0),Studien!E45,"")</f>
        <v/>
      </c>
      <c r="F36" s="404"/>
      <c r="G36" s="404"/>
      <c r="H36" s="404"/>
      <c r="I36" s="404"/>
      <c r="J36" s="404"/>
      <c r="K36" s="404"/>
      <c r="L36" s="404"/>
      <c r="M36" s="404"/>
    </row>
    <row r="37" spans="1:13" x14ac:dyDescent="0.25">
      <c r="A37" s="369" t="str">
        <f>IF(AND(SUM(Studien!I46:J46)=2,Studien!K46&lt;&gt;0),Studien!A46,"")</f>
        <v/>
      </c>
      <c r="B37" s="369" t="str">
        <f>IF(AND(SUM(Studien!I46:J46)=2,Studien!K46&lt;&gt;0),Studien!B46,"")</f>
        <v/>
      </c>
      <c r="C37" s="369" t="str">
        <f>IF(AND(SUM(Studien!I46:J46)=2,Studien!K46&lt;&gt;0),Studien!C46,"")</f>
        <v/>
      </c>
      <c r="D37" s="369" t="str">
        <f>IF(AND(SUM(Studien!I46:J46)=2,Studien!K46&lt;&gt;0),Studien!D46,"")</f>
        <v/>
      </c>
      <c r="E37" s="369" t="str">
        <f>IF(AND(SUM(Studien!I46:J46)=2,Studien!K46&lt;&gt;0),Studien!E46,"")</f>
        <v/>
      </c>
      <c r="F37" s="404"/>
      <c r="G37" s="404"/>
      <c r="H37" s="404"/>
      <c r="I37" s="404"/>
      <c r="J37" s="404"/>
      <c r="K37" s="404"/>
      <c r="L37" s="404"/>
      <c r="M37" s="404"/>
    </row>
    <row r="38" spans="1:13" x14ac:dyDescent="0.25">
      <c r="A38" s="368" t="str">
        <f>IF(AND(SUM(Studien!I47:J47)=2,Studien!K47&lt;&gt;0),Studien!A47,"")</f>
        <v/>
      </c>
      <c r="B38" s="368" t="str">
        <f>IF(AND(SUM(Studien!I47:J47)=2,Studien!K47&lt;&gt;0),Studien!B47,"")</f>
        <v/>
      </c>
      <c r="C38" s="368" t="str">
        <f>IF(AND(SUM(Studien!I47:J47)=2,Studien!K47&lt;&gt;0),Studien!C47,"")</f>
        <v/>
      </c>
      <c r="D38" s="368" t="str">
        <f>IF(AND(SUM(Studien!I47:J47)=2,Studien!K47&lt;&gt;0),Studien!D47,"")</f>
        <v/>
      </c>
      <c r="E38" s="368" t="str">
        <f>IF(AND(SUM(Studien!I47:J47)=2,Studien!K47&lt;&gt;0),Studien!E47,"")</f>
        <v/>
      </c>
      <c r="F38" s="404"/>
      <c r="G38" s="404"/>
      <c r="H38" s="404"/>
      <c r="I38" s="404"/>
      <c r="J38" s="404"/>
      <c r="K38" s="404"/>
      <c r="L38" s="404"/>
      <c r="M38" s="404"/>
    </row>
    <row r="39" spans="1:13" x14ac:dyDescent="0.25">
      <c r="A39" s="369" t="str">
        <f>IF(AND(SUM(Studien!I48:J48)=2,Studien!K48&lt;&gt;0),Studien!A48,"")</f>
        <v/>
      </c>
      <c r="B39" s="369" t="str">
        <f>IF(AND(SUM(Studien!I48:J48)=2,Studien!K48&lt;&gt;0),Studien!B48,"")</f>
        <v/>
      </c>
      <c r="C39" s="369" t="str">
        <f>IF(AND(SUM(Studien!I48:J48)=2,Studien!K48&lt;&gt;0),Studien!C48,"")</f>
        <v/>
      </c>
      <c r="D39" s="369" t="str">
        <f>IF(AND(SUM(Studien!I48:J48)=2,Studien!K48&lt;&gt;0),Studien!D48,"")</f>
        <v/>
      </c>
      <c r="E39" s="369" t="str">
        <f>IF(AND(SUM(Studien!I48:J48)=2,Studien!K48&lt;&gt;0),Studien!E48,"")</f>
        <v/>
      </c>
      <c r="F39" s="404"/>
      <c r="G39" s="404"/>
      <c r="H39" s="404"/>
      <c r="I39" s="404"/>
      <c r="J39" s="404"/>
      <c r="K39" s="404"/>
      <c r="L39" s="404"/>
      <c r="M39" s="404"/>
    </row>
    <row r="40" spans="1:13" x14ac:dyDescent="0.25">
      <c r="A40" s="369" t="str">
        <f>IF(AND(SUM(Studien!I49:J49)=2,Studien!K49&lt;&gt;0),Studien!A49,"")</f>
        <v/>
      </c>
      <c r="B40" s="369" t="str">
        <f>IF(AND(SUM(Studien!I49:J49)=2,Studien!K49&lt;&gt;0),Studien!B49,"")</f>
        <v/>
      </c>
      <c r="C40" s="369" t="str">
        <f>IF(AND(SUM(Studien!I49:J49)=2,Studien!K49&lt;&gt;0),Studien!C49,"")</f>
        <v/>
      </c>
      <c r="D40" s="369" t="str">
        <f>IF(AND(SUM(Studien!I49:J49)=2,Studien!K49&lt;&gt;0),Studien!D49,"")</f>
        <v/>
      </c>
      <c r="E40" s="369" t="str">
        <f>IF(AND(SUM(Studien!I49:J49)=2,Studien!K49&lt;&gt;0),Studien!E49,"")</f>
        <v/>
      </c>
      <c r="F40" s="404"/>
      <c r="G40" s="404"/>
      <c r="H40" s="404"/>
      <c r="I40" s="404"/>
      <c r="J40" s="404"/>
      <c r="K40" s="404"/>
      <c r="L40" s="404"/>
      <c r="M40" s="404"/>
    </row>
    <row r="41" spans="1:13" x14ac:dyDescent="0.25">
      <c r="A41" s="368" t="str">
        <f>IF(AND(SUM(Studien!I50:J50)=2,Studien!K50&lt;&gt;0),Studien!A50,"")</f>
        <v/>
      </c>
      <c r="B41" s="368" t="str">
        <f>IF(AND(SUM(Studien!I50:J50)=2,Studien!K50&lt;&gt;0),Studien!B50,"")</f>
        <v/>
      </c>
      <c r="C41" s="368" t="str">
        <f>IF(AND(SUM(Studien!I50:J50)=2,Studien!K50&lt;&gt;0),Studien!C50,"")</f>
        <v/>
      </c>
      <c r="D41" s="368" t="str">
        <f>IF(AND(SUM(Studien!I50:J50)=2,Studien!K50&lt;&gt;0),Studien!D50,"")</f>
        <v/>
      </c>
      <c r="E41" s="368" t="str">
        <f>IF(AND(SUM(Studien!I50:J50)=2,Studien!K50&lt;&gt;0),Studien!E50,"")</f>
        <v/>
      </c>
      <c r="F41" s="404"/>
      <c r="G41" s="404"/>
      <c r="H41" s="404"/>
      <c r="I41" s="404"/>
      <c r="J41" s="404"/>
      <c r="K41" s="404"/>
      <c r="L41" s="404"/>
      <c r="M41" s="404"/>
    </row>
    <row r="42" spans="1:13" x14ac:dyDescent="0.25">
      <c r="A42" s="369" t="str">
        <f>IF(AND(SUM(Studien!I51:J51)=2,Studien!K51&lt;&gt;0),Studien!A51,"")</f>
        <v/>
      </c>
      <c r="B42" s="369" t="str">
        <f>IF(AND(SUM(Studien!I51:J51)=2,Studien!K51&lt;&gt;0),Studien!B51,"")</f>
        <v/>
      </c>
      <c r="C42" s="369" t="str">
        <f>IF(AND(SUM(Studien!I51:J51)=2,Studien!K51&lt;&gt;0),Studien!C51,"")</f>
        <v/>
      </c>
      <c r="D42" s="369" t="str">
        <f>IF(AND(SUM(Studien!I51:J51)=2,Studien!K51&lt;&gt;0),Studien!D51,"")</f>
        <v/>
      </c>
      <c r="E42" s="369" t="str">
        <f>IF(AND(SUM(Studien!I51:J51)=2,Studien!K51&lt;&gt;0),Studien!E51,"")</f>
        <v/>
      </c>
      <c r="F42" s="404"/>
      <c r="G42" s="404"/>
      <c r="H42" s="404"/>
      <c r="I42" s="404"/>
      <c r="J42" s="404"/>
      <c r="K42" s="404"/>
      <c r="L42" s="404"/>
      <c r="M42" s="404"/>
    </row>
    <row r="43" spans="1:13" x14ac:dyDescent="0.25">
      <c r="A43" s="369" t="str">
        <f>IF(AND(SUM(Studien!I52:J52)=2,Studien!K52&lt;&gt;0),Studien!A52,"")</f>
        <v/>
      </c>
      <c r="B43" s="369" t="str">
        <f>IF(AND(SUM(Studien!I52:J52)=2,Studien!K52&lt;&gt;0),Studien!B52,"")</f>
        <v/>
      </c>
      <c r="C43" s="369" t="str">
        <f>IF(AND(SUM(Studien!I52:J52)=2,Studien!K52&lt;&gt;0),Studien!C52,"")</f>
        <v/>
      </c>
      <c r="D43" s="369" t="str">
        <f>IF(AND(SUM(Studien!I52:J52)=2,Studien!K52&lt;&gt;0),Studien!D52,"")</f>
        <v/>
      </c>
      <c r="E43" s="369" t="str">
        <f>IF(AND(SUM(Studien!I52:J52)=2,Studien!K52&lt;&gt;0),Studien!E52,"")</f>
        <v/>
      </c>
      <c r="F43" s="404"/>
      <c r="G43" s="404"/>
      <c r="H43" s="404"/>
      <c r="I43" s="404"/>
      <c r="J43" s="404"/>
      <c r="K43" s="404"/>
      <c r="L43" s="404"/>
      <c r="M43" s="404"/>
    </row>
    <row r="44" spans="1:13" x14ac:dyDescent="0.25">
      <c r="A44" s="368" t="str">
        <f>IF(AND(SUM(Studien!I53:J53)=2,Studien!K53&lt;&gt;0),Studien!A53,"")</f>
        <v/>
      </c>
      <c r="B44" s="368" t="str">
        <f>IF(AND(SUM(Studien!I53:J53)=2,Studien!K53&lt;&gt;0),Studien!B53,"")</f>
        <v/>
      </c>
      <c r="C44" s="368" t="str">
        <f>IF(AND(SUM(Studien!I53:J53)=2,Studien!K53&lt;&gt;0),Studien!C53,"")</f>
        <v/>
      </c>
      <c r="D44" s="368" t="str">
        <f>IF(AND(SUM(Studien!I53:J53)=2,Studien!K53&lt;&gt;0),Studien!D53,"")</f>
        <v/>
      </c>
      <c r="E44" s="368" t="str">
        <f>IF(AND(SUM(Studien!I53:J53)=2,Studien!K53&lt;&gt;0),Studien!E53,"")</f>
        <v/>
      </c>
      <c r="F44" s="404"/>
      <c r="G44" s="404"/>
      <c r="H44" s="404"/>
      <c r="I44" s="404"/>
      <c r="J44" s="404"/>
      <c r="K44" s="404"/>
      <c r="L44" s="404"/>
      <c r="M44" s="404"/>
    </row>
    <row r="45" spans="1:13" x14ac:dyDescent="0.25">
      <c r="A45" s="369" t="str">
        <f>IF(AND(SUM(Studien!I54:J54)=2,Studien!K54&lt;&gt;0),Studien!A54,"")</f>
        <v/>
      </c>
      <c r="B45" s="369" t="str">
        <f>IF(AND(SUM(Studien!I54:J54)=2,Studien!K54&lt;&gt;0),Studien!B54,"")</f>
        <v/>
      </c>
      <c r="C45" s="369" t="str">
        <f>IF(AND(SUM(Studien!I54:J54)=2,Studien!K54&lt;&gt;0),Studien!C54,"")</f>
        <v/>
      </c>
      <c r="D45" s="369" t="str">
        <f>IF(AND(SUM(Studien!I54:J54)=2,Studien!K54&lt;&gt;0),Studien!D54,"")</f>
        <v/>
      </c>
      <c r="E45" s="369" t="str">
        <f>IF(AND(SUM(Studien!I54:J54)=2,Studien!K54&lt;&gt;0),Studien!E54,"")</f>
        <v/>
      </c>
      <c r="F45" s="404"/>
      <c r="G45" s="404"/>
      <c r="H45" s="404"/>
      <c r="I45" s="404"/>
      <c r="J45" s="404"/>
      <c r="K45" s="404"/>
      <c r="L45" s="404"/>
      <c r="M45" s="404"/>
    </row>
    <row r="46" spans="1:13" x14ac:dyDescent="0.25">
      <c r="A46" s="369" t="str">
        <f>IF(AND(SUM(Studien!I55:J55)=2,Studien!K55&lt;&gt;0),Studien!A55,"")</f>
        <v/>
      </c>
      <c r="B46" s="369" t="str">
        <f>IF(AND(SUM(Studien!I55:J55)=2,Studien!K55&lt;&gt;0),Studien!B55,"")</f>
        <v/>
      </c>
      <c r="C46" s="369" t="str">
        <f>IF(AND(SUM(Studien!I55:J55)=2,Studien!K55&lt;&gt;0),Studien!C55,"")</f>
        <v/>
      </c>
      <c r="D46" s="369" t="str">
        <f>IF(AND(SUM(Studien!I55:J55)=2,Studien!K55&lt;&gt;0),Studien!D55,"")</f>
        <v/>
      </c>
      <c r="E46" s="369" t="str">
        <f>IF(AND(SUM(Studien!I55:J55)=2,Studien!K55&lt;&gt;0),Studien!E55,"")</f>
        <v/>
      </c>
      <c r="F46" s="404"/>
      <c r="G46" s="404"/>
      <c r="H46" s="404"/>
      <c r="I46" s="404"/>
      <c r="J46" s="404"/>
      <c r="K46" s="404"/>
      <c r="L46" s="404"/>
      <c r="M46" s="404"/>
    </row>
    <row r="47" spans="1:13" x14ac:dyDescent="0.25">
      <c r="A47" s="368" t="str">
        <f>IF(AND(SUM(Studien!I56:J56)=2,Studien!K56&lt;&gt;0),Studien!A56,"")</f>
        <v/>
      </c>
      <c r="B47" s="368" t="str">
        <f>IF(AND(SUM(Studien!I56:J56)=2,Studien!K56&lt;&gt;0),Studien!B56,"")</f>
        <v/>
      </c>
      <c r="C47" s="368" t="str">
        <f>IF(AND(SUM(Studien!I56:J56)=2,Studien!K56&lt;&gt;0),Studien!C56,"")</f>
        <v/>
      </c>
      <c r="D47" s="368" t="str">
        <f>IF(AND(SUM(Studien!I56:J56)=2,Studien!K56&lt;&gt;0),Studien!D56,"")</f>
        <v/>
      </c>
      <c r="E47" s="368" t="str">
        <f>IF(AND(SUM(Studien!I56:J56)=2,Studien!K56&lt;&gt;0),Studien!E56,"")</f>
        <v/>
      </c>
      <c r="F47" s="404"/>
      <c r="G47" s="404"/>
      <c r="H47" s="404"/>
      <c r="I47" s="404"/>
      <c r="J47" s="404"/>
      <c r="K47" s="404"/>
      <c r="L47" s="404"/>
      <c r="M47" s="404"/>
    </row>
    <row r="48" spans="1:13" x14ac:dyDescent="0.25">
      <c r="A48" s="369" t="str">
        <f>IF(AND(SUM(Studien!I57:J57)=2,Studien!K57&lt;&gt;0),Studien!A57,"")</f>
        <v/>
      </c>
      <c r="B48" s="369" t="str">
        <f>IF(AND(SUM(Studien!I57:J57)=2,Studien!K57&lt;&gt;0),Studien!B57,"")</f>
        <v/>
      </c>
      <c r="C48" s="369" t="str">
        <f>IF(AND(SUM(Studien!I57:J57)=2,Studien!K57&lt;&gt;0),Studien!C57,"")</f>
        <v/>
      </c>
      <c r="D48" s="369" t="str">
        <f>IF(AND(SUM(Studien!I57:J57)=2,Studien!K57&lt;&gt;0),Studien!D57,"")</f>
        <v/>
      </c>
      <c r="E48" s="369" t="str">
        <f>IF(AND(SUM(Studien!I57:J57)=2,Studien!K57&lt;&gt;0),Studien!E57,"")</f>
        <v/>
      </c>
      <c r="F48" s="404"/>
      <c r="G48" s="404"/>
      <c r="H48" s="404"/>
      <c r="I48" s="404"/>
      <c r="J48" s="404"/>
      <c r="K48" s="404"/>
      <c r="L48" s="404"/>
      <c r="M48" s="404"/>
    </row>
    <row r="49" spans="1:13" x14ac:dyDescent="0.25">
      <c r="A49" s="369" t="str">
        <f>IF(AND(SUM(Studien!I58:J58)=2,Studien!K58&lt;&gt;0),Studien!A58,"")</f>
        <v/>
      </c>
      <c r="B49" s="369" t="str">
        <f>IF(AND(SUM(Studien!I58:J58)=2,Studien!K58&lt;&gt;0),Studien!B58,"")</f>
        <v/>
      </c>
      <c r="C49" s="369" t="str">
        <f>IF(AND(SUM(Studien!I58:J58)=2,Studien!K58&lt;&gt;0),Studien!C58,"")</f>
        <v/>
      </c>
      <c r="D49" s="369" t="str">
        <f>IF(AND(SUM(Studien!I58:J58)=2,Studien!K58&lt;&gt;0),Studien!D58,"")</f>
        <v/>
      </c>
      <c r="E49" s="369" t="str">
        <f>IF(AND(SUM(Studien!I58:J58)=2,Studien!K58&lt;&gt;0),Studien!E58,"")</f>
        <v/>
      </c>
      <c r="F49" s="404"/>
      <c r="G49" s="404"/>
      <c r="H49" s="404"/>
      <c r="I49" s="404"/>
      <c r="J49" s="404"/>
      <c r="K49" s="404"/>
      <c r="L49" s="404"/>
      <c r="M49" s="404"/>
    </row>
    <row r="50" spans="1:13" x14ac:dyDescent="0.25">
      <c r="A50" s="368" t="str">
        <f>IF(AND(SUM(Studien!I59:J59)=2,Studien!K59&lt;&gt;0),Studien!A59,"")</f>
        <v/>
      </c>
      <c r="B50" s="368" t="str">
        <f>IF(AND(SUM(Studien!I59:J59)=2,Studien!K59&lt;&gt;0),Studien!B59,"")</f>
        <v/>
      </c>
      <c r="C50" s="368" t="str">
        <f>IF(AND(SUM(Studien!I59:J59)=2,Studien!K59&lt;&gt;0),Studien!C59,"")</f>
        <v/>
      </c>
      <c r="D50" s="368" t="str">
        <f>IF(AND(SUM(Studien!I59:J59)=2,Studien!K59&lt;&gt;0),Studien!D59,"")</f>
        <v/>
      </c>
      <c r="E50" s="368" t="str">
        <f>IF(AND(SUM(Studien!I59:J59)=2,Studien!K59&lt;&gt;0),Studien!E59,"")</f>
        <v/>
      </c>
      <c r="F50" s="404"/>
      <c r="G50" s="404"/>
      <c r="H50" s="404"/>
      <c r="I50" s="404"/>
      <c r="J50" s="404"/>
      <c r="K50" s="404"/>
      <c r="L50" s="404"/>
      <c r="M50" s="404"/>
    </row>
    <row r="51" spans="1:13" x14ac:dyDescent="0.25">
      <c r="A51" s="369" t="str">
        <f>IF(AND(SUM(Studien!I60:J60)=2,Studien!K60&lt;&gt;0),Studien!A60,"")</f>
        <v/>
      </c>
      <c r="B51" s="369" t="str">
        <f>IF(AND(SUM(Studien!I60:J60)=2,Studien!K60&lt;&gt;0),Studien!B60,"")</f>
        <v/>
      </c>
      <c r="C51" s="369" t="str">
        <f>IF(AND(SUM(Studien!I60:J60)=2,Studien!K60&lt;&gt;0),Studien!C60,"")</f>
        <v/>
      </c>
      <c r="D51" s="369" t="str">
        <f>IF(AND(SUM(Studien!I60:J60)=2,Studien!K60&lt;&gt;0),Studien!D60,"")</f>
        <v/>
      </c>
      <c r="E51" s="369" t="str">
        <f>IF(AND(SUM(Studien!I60:J60)=2,Studien!K60&lt;&gt;0),Studien!E60,"")</f>
        <v/>
      </c>
      <c r="F51" s="404"/>
      <c r="G51" s="404"/>
      <c r="H51" s="404"/>
      <c r="I51" s="404"/>
      <c r="J51" s="404"/>
      <c r="K51" s="404"/>
      <c r="L51" s="404"/>
      <c r="M51" s="40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pageSetUpPr fitToPage="1"/>
  </sheetPr>
  <dimension ref="B1:U65"/>
  <sheetViews>
    <sheetView showGridLines="0" showRuler="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9.140625" defaultRowHeight="14.25" x14ac:dyDescent="0.2"/>
  <cols>
    <col min="1" max="1" width="0.85546875" style="111" customWidth="1"/>
    <col min="2" max="2" width="3.28515625" style="111" customWidth="1"/>
    <col min="3" max="3" width="2.85546875" style="111" customWidth="1"/>
    <col min="4" max="4" width="4.42578125" style="111" customWidth="1"/>
    <col min="5" max="5" width="21.42578125" style="111" customWidth="1"/>
    <col min="6" max="6" width="13" style="111" customWidth="1"/>
    <col min="7" max="7" width="12.85546875" style="111" customWidth="1"/>
    <col min="8" max="8" width="11.7109375" style="111" customWidth="1"/>
    <col min="9" max="9" width="11.5703125" style="111" customWidth="1"/>
    <col min="10" max="10" width="11.85546875" style="111" customWidth="1"/>
    <col min="11" max="11" width="8.28515625" style="111" customWidth="1"/>
    <col min="12" max="12" width="5.85546875" style="111" customWidth="1"/>
    <col min="13" max="14" width="4" style="111" customWidth="1"/>
    <col min="15" max="15" width="6" style="111" customWidth="1"/>
    <col min="16" max="16" width="6.85546875" style="111" customWidth="1"/>
    <col min="17" max="17" width="8" style="111" customWidth="1"/>
    <col min="18" max="18" width="8.28515625" style="111" customWidth="1"/>
    <col min="19" max="19" width="73" style="111" customWidth="1"/>
    <col min="20" max="20" width="75" style="111" customWidth="1"/>
    <col min="21" max="21" width="5" style="122" hidden="1" customWidth="1"/>
    <col min="22" max="23" width="9.140625" style="111" customWidth="1"/>
    <col min="24" max="16384" width="9.140625" style="111"/>
  </cols>
  <sheetData>
    <row r="1" spans="2:21" ht="6.95" customHeight="1" x14ac:dyDescent="0.2">
      <c r="B1" s="1"/>
      <c r="C1" s="1"/>
      <c r="D1" s="1"/>
      <c r="E1" s="1"/>
      <c r="F1" s="1"/>
      <c r="G1" s="1"/>
      <c r="H1" s="1"/>
      <c r="I1" s="1"/>
      <c r="J1" s="1"/>
      <c r="K1" s="1"/>
      <c r="L1" s="1"/>
      <c r="M1" s="1"/>
      <c r="N1" s="1"/>
      <c r="O1" s="1"/>
      <c r="P1" s="1"/>
      <c r="Q1" s="1"/>
      <c r="R1" s="1"/>
      <c r="S1" s="1"/>
      <c r="T1" s="1"/>
    </row>
    <row r="2" spans="2:21" s="1" customFormat="1" ht="15.95" customHeight="1" x14ac:dyDescent="0.2">
      <c r="B2" s="11" t="str">
        <f>Basisdaten!B2</f>
        <v>Anlage EB Version F1.1 (Auditjahr 2025 / Kennzahlenjahr 2024)</v>
      </c>
      <c r="C2" s="167"/>
      <c r="U2" s="122"/>
    </row>
    <row r="3" spans="2:21" ht="18" customHeight="1" x14ac:dyDescent="0.25">
      <c r="B3" s="366" t="s">
        <v>308</v>
      </c>
      <c r="C3" s="123"/>
      <c r="D3" s="1"/>
      <c r="E3" s="1"/>
      <c r="F3" s="1"/>
      <c r="G3" s="1"/>
      <c r="H3" s="1"/>
      <c r="I3" s="1"/>
      <c r="J3" s="1"/>
      <c r="K3" s="1"/>
      <c r="L3" s="1"/>
      <c r="M3" s="1"/>
      <c r="N3" s="1"/>
      <c r="O3" s="1"/>
      <c r="P3" s="5"/>
      <c r="Q3" s="1"/>
      <c r="R3" s="1"/>
      <c r="S3" s="1"/>
      <c r="T3" s="1"/>
    </row>
    <row r="4" spans="2:21" x14ac:dyDescent="0.2">
      <c r="B4" s="10" t="s">
        <v>73</v>
      </c>
      <c r="C4" s="1"/>
      <c r="D4" s="1"/>
      <c r="E4" s="304" t="str">
        <f>IF(Basisdaten!D6=0,"",Basisdaten!D6)</f>
        <v/>
      </c>
      <c r="F4" s="305" t="s">
        <v>82</v>
      </c>
      <c r="G4" s="695" t="str">
        <f>IF(Basisdaten!D8=0,"",Basisdaten!D8)</f>
        <v/>
      </c>
      <c r="H4" s="696"/>
      <c r="I4" s="696"/>
      <c r="J4" s="696"/>
      <c r="K4" s="696"/>
      <c r="L4" s="696"/>
      <c r="M4" s="696"/>
      <c r="N4" s="696"/>
      <c r="O4" s="697"/>
      <c r="P4" s="5"/>
      <c r="Q4" s="1"/>
      <c r="R4" s="1"/>
      <c r="S4" s="1"/>
      <c r="T4" s="1"/>
    </row>
    <row r="5" spans="2:21" ht="7.5" customHeight="1" thickBot="1" x14ac:dyDescent="0.25">
      <c r="B5" s="1"/>
      <c r="C5" s="1"/>
      <c r="D5" s="1"/>
      <c r="E5" s="1"/>
      <c r="F5" s="3"/>
      <c r="G5" s="3"/>
      <c r="H5" s="3"/>
      <c r="I5" s="3"/>
      <c r="J5" s="3"/>
      <c r="K5" s="3"/>
      <c r="L5" s="3"/>
      <c r="M5" s="3"/>
      <c r="N5" s="3"/>
      <c r="O5" s="3"/>
      <c r="P5" s="5"/>
      <c r="Q5" s="1"/>
      <c r="R5" s="1"/>
      <c r="S5" s="1"/>
      <c r="T5" s="1"/>
    </row>
    <row r="6" spans="2:21" s="168" customFormat="1" ht="16.5" customHeight="1" thickBot="1" x14ac:dyDescent="0.3">
      <c r="B6" s="645" t="s">
        <v>87</v>
      </c>
      <c r="C6" s="646"/>
      <c r="D6" s="649" t="s">
        <v>512</v>
      </c>
      <c r="E6" s="649" t="s">
        <v>28</v>
      </c>
      <c r="F6" s="645" t="s">
        <v>29</v>
      </c>
      <c r="G6" s="646"/>
      <c r="H6" s="645" t="s">
        <v>30</v>
      </c>
      <c r="I6" s="646"/>
      <c r="J6" s="664" t="s">
        <v>31</v>
      </c>
      <c r="K6" s="665"/>
      <c r="L6" s="669" t="s">
        <v>51</v>
      </c>
      <c r="M6" s="667" t="s">
        <v>50</v>
      </c>
      <c r="N6" s="668"/>
      <c r="O6" s="669" t="s">
        <v>51</v>
      </c>
      <c r="P6" s="645" t="s">
        <v>32</v>
      </c>
      <c r="Q6" s="671"/>
      <c r="R6" s="649" t="s">
        <v>49</v>
      </c>
      <c r="S6" s="679" t="s">
        <v>33</v>
      </c>
      <c r="T6" s="680"/>
      <c r="U6" s="124"/>
    </row>
    <row r="7" spans="2:21" s="168" customFormat="1" ht="21.75" customHeight="1" thickBot="1" x14ac:dyDescent="0.3">
      <c r="B7" s="647"/>
      <c r="C7" s="648"/>
      <c r="D7" s="698"/>
      <c r="E7" s="698"/>
      <c r="F7" s="647"/>
      <c r="G7" s="648"/>
      <c r="H7" s="647"/>
      <c r="I7" s="648"/>
      <c r="J7" s="666"/>
      <c r="K7" s="665"/>
      <c r="L7" s="670"/>
      <c r="M7" s="668"/>
      <c r="N7" s="668"/>
      <c r="O7" s="670"/>
      <c r="P7" s="672"/>
      <c r="Q7" s="673"/>
      <c r="R7" s="650"/>
      <c r="S7" s="169" t="s">
        <v>718</v>
      </c>
      <c r="T7" s="169" t="s">
        <v>719</v>
      </c>
      <c r="U7" s="124"/>
    </row>
    <row r="8" spans="2:21" ht="27.75" customHeight="1" thickBot="1" x14ac:dyDescent="0.25">
      <c r="B8" s="577">
        <v>1</v>
      </c>
      <c r="C8" s="616" t="s">
        <v>84</v>
      </c>
      <c r="D8" s="583" t="s">
        <v>89</v>
      </c>
      <c r="E8" s="586" t="s">
        <v>112</v>
      </c>
      <c r="F8" s="651" t="s">
        <v>35</v>
      </c>
      <c r="G8" s="652"/>
      <c r="H8" s="589" t="s">
        <v>88</v>
      </c>
      <c r="I8" s="590"/>
      <c r="J8" s="589" t="s">
        <v>1</v>
      </c>
      <c r="K8" s="590"/>
      <c r="L8" s="616"/>
      <c r="M8" s="636" t="s">
        <v>98</v>
      </c>
      <c r="N8" s="637"/>
      <c r="O8" s="595"/>
      <c r="P8" s="657" t="s">
        <v>23</v>
      </c>
      <c r="Q8" s="658">
        <f>IF(AND(Basisdaten!K43="",Basisdaten!K49="")=TRUE,0,(IF(Basisdaten!K43="",0,Basisdaten!K43)+IF(Basisdaten!K49="",0,Basisdaten!K49)))</f>
        <v>0</v>
      </c>
      <c r="R8" s="571" t="str">
        <f>IF(Q8=Berechnung1!D27,Berechnung1!$F$5,IF(OR(Q8&lt; Berechnung1!E27,Q8&gt; Berechnung1!F27),Berechnung1!$G$5,IF(OR(ROUND(Q8,4)&lt;Berechnung1!J27,ROUND(Q8,4)&gt;Berechnung1!K27),Berechnung1!$D$5,IF(OR(ROUND(Q8,4)&lt;Berechnung1!G27,ROUND(Q8,4)&gt;Berechnung1!H27),Berechnung1!$E$5,Berechnung1!$C$5))))</f>
        <v>Unvollständig</v>
      </c>
      <c r="S8" s="574"/>
      <c r="T8" s="574"/>
    </row>
    <row r="9" spans="2:21" ht="27.75" customHeight="1" thickBot="1" x14ac:dyDescent="0.25">
      <c r="B9" s="579"/>
      <c r="C9" s="617"/>
      <c r="D9" s="584"/>
      <c r="E9" s="587"/>
      <c r="F9" s="653"/>
      <c r="G9" s="654"/>
      <c r="H9" s="591"/>
      <c r="I9" s="592"/>
      <c r="J9" s="591"/>
      <c r="K9" s="592"/>
      <c r="L9" s="617"/>
      <c r="M9" s="638"/>
      <c r="N9" s="639"/>
      <c r="O9" s="596"/>
      <c r="P9" s="657"/>
      <c r="Q9" s="659"/>
      <c r="R9" s="572"/>
      <c r="S9" s="575"/>
      <c r="T9" s="575"/>
    </row>
    <row r="10" spans="2:21" ht="27.75" customHeight="1" thickBot="1" x14ac:dyDescent="0.25">
      <c r="B10" s="579"/>
      <c r="C10" s="618"/>
      <c r="D10" s="585"/>
      <c r="E10" s="588"/>
      <c r="F10" s="655"/>
      <c r="G10" s="656"/>
      <c r="H10" s="593"/>
      <c r="I10" s="594"/>
      <c r="J10" s="593"/>
      <c r="K10" s="594"/>
      <c r="L10" s="618"/>
      <c r="M10" s="640"/>
      <c r="N10" s="641"/>
      <c r="O10" s="597"/>
      <c r="P10" s="657"/>
      <c r="Q10" s="660"/>
      <c r="R10" s="573"/>
      <c r="S10" s="576"/>
      <c r="T10" s="576"/>
    </row>
    <row r="11" spans="2:21" ht="27.75" customHeight="1" x14ac:dyDescent="0.2">
      <c r="B11" s="579"/>
      <c r="C11" s="616" t="s">
        <v>85</v>
      </c>
      <c r="D11" s="620"/>
      <c r="E11" s="621" t="s">
        <v>720</v>
      </c>
      <c r="F11" s="624" t="s">
        <v>1</v>
      </c>
      <c r="G11" s="625"/>
      <c r="H11" s="630" t="s">
        <v>720</v>
      </c>
      <c r="I11" s="631"/>
      <c r="J11" s="693" t="s">
        <v>1</v>
      </c>
      <c r="K11" s="631"/>
      <c r="L11" s="616"/>
      <c r="M11" s="636" t="s">
        <v>98</v>
      </c>
      <c r="N11" s="637"/>
      <c r="O11" s="595"/>
      <c r="P11" s="595" t="s">
        <v>23</v>
      </c>
      <c r="Q11" s="658">
        <f>IFERROR(Basisdaten!K53+Basisdaten!K54+Basisdaten!K55+Basisdaten!K56+Basisdaten!K57+Basisdaten!K58,0)</f>
        <v>0</v>
      </c>
      <c r="R11" s="677" t="str">
        <f>IF(AND(U12="",Q11=0),Berechnung1!$F$5,IF(AND(U12=0,Q11=0),Berechnung1!$H$5,IF(OR(Q11&lt;Berechnung1!E30,Q11&gt;Berechnung1!F30),Berechnung1!$G$5,IF(OR(ROUND(Q11,4)&lt;Berechnung1!J30,ROUND(Q11,4)&gt;Berechnung1!K30),Berechnung1!$D$5,IF(OR(ROUND(Q11,4)&lt;Berechnung1!G30,ROUND(Q11,4)&gt;Berechnung1!H30),Berechnung1!$E$5,Berechnung1!$C$5)))))</f>
        <v>Unvollständig</v>
      </c>
      <c r="S11" s="574"/>
      <c r="T11" s="574"/>
    </row>
    <row r="12" spans="2:21" ht="27.75" customHeight="1" x14ac:dyDescent="0.2">
      <c r="B12" s="579"/>
      <c r="C12" s="617"/>
      <c r="D12" s="584"/>
      <c r="E12" s="622"/>
      <c r="F12" s="626"/>
      <c r="G12" s="627"/>
      <c r="H12" s="632"/>
      <c r="I12" s="633"/>
      <c r="J12" s="632"/>
      <c r="K12" s="633"/>
      <c r="L12" s="617"/>
      <c r="M12" s="638"/>
      <c r="N12" s="639"/>
      <c r="O12" s="596"/>
      <c r="P12" s="596"/>
      <c r="Q12" s="659"/>
      <c r="R12" s="572"/>
      <c r="S12" s="575"/>
      <c r="T12" s="575"/>
      <c r="U12" s="222" t="str">
        <f>IF(Basisdaten!K53="","",IF(Basisdaten!K55="","",IF(Basisdaten!K58="","",(Basisdaten!K53+Basisdaten!K55+Basisdaten!K58))))</f>
        <v/>
      </c>
    </row>
    <row r="13" spans="2:21" ht="27.75" customHeight="1" thickBot="1" x14ac:dyDescent="0.25">
      <c r="B13" s="579"/>
      <c r="C13" s="618"/>
      <c r="D13" s="585"/>
      <c r="E13" s="623"/>
      <c r="F13" s="628"/>
      <c r="G13" s="629"/>
      <c r="H13" s="634"/>
      <c r="I13" s="635"/>
      <c r="J13" s="634"/>
      <c r="K13" s="635"/>
      <c r="L13" s="618"/>
      <c r="M13" s="640"/>
      <c r="N13" s="641"/>
      <c r="O13" s="597"/>
      <c r="P13" s="597"/>
      <c r="Q13" s="660"/>
      <c r="R13" s="573"/>
      <c r="S13" s="576"/>
      <c r="T13" s="576"/>
    </row>
    <row r="14" spans="2:21" ht="27.75" customHeight="1" thickBot="1" x14ac:dyDescent="0.25">
      <c r="B14" s="579"/>
      <c r="C14" s="616" t="s">
        <v>513</v>
      </c>
      <c r="D14" s="583" t="s">
        <v>89</v>
      </c>
      <c r="E14" s="642" t="s">
        <v>113</v>
      </c>
      <c r="F14" s="619" t="s">
        <v>1</v>
      </c>
      <c r="G14" s="590"/>
      <c r="H14" s="685" t="s">
        <v>93</v>
      </c>
      <c r="I14" s="686"/>
      <c r="J14" s="685" t="s">
        <v>1</v>
      </c>
      <c r="K14" s="686"/>
      <c r="L14" s="595"/>
      <c r="M14" s="636" t="s">
        <v>114</v>
      </c>
      <c r="N14" s="637"/>
      <c r="O14" s="595"/>
      <c r="P14" s="657" t="s">
        <v>23</v>
      </c>
      <c r="Q14" s="658">
        <f>IF(Basisdaten!K60="",0,Basisdaten!K60)</f>
        <v>0</v>
      </c>
      <c r="R14" s="571" t="str">
        <f>IF(Q14=Berechnung1!D33,Berechnung1!$F$5,IF(OR(Q14&lt; Berechnung1!E33,Q14&gt; Berechnung1!F33),Berechnung1!$G$5,IF(OR(ROUND(Q14,4)&lt;Berechnung1!J33,ROUND(Q14,4)&gt;Berechnung1!K33),Berechnung1!$D$5,IF(OR(ROUND(Q14,4)&lt;Berechnung1!G33,ROUND(Q14,4)&gt;Berechnung1!H33),Berechnung1!$E$5,Berechnung1!$C$5))))</f>
        <v>Unvollständig</v>
      </c>
      <c r="S14" s="574"/>
      <c r="T14" s="574"/>
    </row>
    <row r="15" spans="2:21" ht="27.75" customHeight="1" thickBot="1" x14ac:dyDescent="0.25">
      <c r="B15" s="579"/>
      <c r="C15" s="617"/>
      <c r="D15" s="584"/>
      <c r="E15" s="643"/>
      <c r="F15" s="591"/>
      <c r="G15" s="592"/>
      <c r="H15" s="687"/>
      <c r="I15" s="688"/>
      <c r="J15" s="687"/>
      <c r="K15" s="688"/>
      <c r="L15" s="596"/>
      <c r="M15" s="638"/>
      <c r="N15" s="639"/>
      <c r="O15" s="596"/>
      <c r="P15" s="657"/>
      <c r="Q15" s="659"/>
      <c r="R15" s="572"/>
      <c r="S15" s="575"/>
      <c r="T15" s="575"/>
    </row>
    <row r="16" spans="2:21" ht="27.75" customHeight="1" thickBot="1" x14ac:dyDescent="0.25">
      <c r="B16" s="579"/>
      <c r="C16" s="618"/>
      <c r="D16" s="585"/>
      <c r="E16" s="644"/>
      <c r="F16" s="593"/>
      <c r="G16" s="594"/>
      <c r="H16" s="689"/>
      <c r="I16" s="690"/>
      <c r="J16" s="689"/>
      <c r="K16" s="690"/>
      <c r="L16" s="597"/>
      <c r="M16" s="640"/>
      <c r="N16" s="641"/>
      <c r="O16" s="597"/>
      <c r="P16" s="657"/>
      <c r="Q16" s="660"/>
      <c r="R16" s="573"/>
      <c r="S16" s="576"/>
      <c r="T16" s="576"/>
    </row>
    <row r="17" spans="2:21" ht="27.75" customHeight="1" thickBot="1" x14ac:dyDescent="0.25">
      <c r="B17" s="579"/>
      <c r="C17" s="616" t="s">
        <v>632</v>
      </c>
      <c r="D17" s="613" t="s">
        <v>633</v>
      </c>
      <c r="E17" s="586" t="s">
        <v>634</v>
      </c>
      <c r="F17" s="619" t="s">
        <v>1</v>
      </c>
      <c r="G17" s="590"/>
      <c r="H17" s="589" t="s">
        <v>634</v>
      </c>
      <c r="I17" s="590"/>
      <c r="J17" s="589" t="s">
        <v>1</v>
      </c>
      <c r="K17" s="590"/>
      <c r="L17" s="616"/>
      <c r="M17" s="636" t="s">
        <v>114</v>
      </c>
      <c r="N17" s="637"/>
      <c r="O17" s="616"/>
      <c r="P17" s="678" t="s">
        <v>23</v>
      </c>
      <c r="Q17" s="674">
        <f>IF(Basisdaten!L62="",0,Basisdaten!L62)</f>
        <v>0</v>
      </c>
      <c r="R17" s="571" t="str">
        <f>IF(Q17=Berechnung1!D36,Berechnung1!$F$5,IF(OR(Q17&lt; Berechnung1!E36,Q17&gt; Berechnung1!F36),Berechnung1!$G$5,IF(OR(ROUND(Q17,4)&lt;Berechnung1!J36,ROUND(Q17,4)&gt;Berechnung1!K36),Berechnung1!$D$5,IF(OR(ROUND(Q17,4)&lt;Berechnung1!G36,ROUND(Q17,4)&gt;Berechnung1!H36),Berechnung1!$E$5,Berechnung1!$C$5))))</f>
        <v>Unvollständig</v>
      </c>
      <c r="S17" s="574"/>
      <c r="T17" s="574"/>
    </row>
    <row r="18" spans="2:21" ht="27.75" customHeight="1" thickBot="1" x14ac:dyDescent="0.25">
      <c r="B18" s="579"/>
      <c r="C18" s="617"/>
      <c r="D18" s="614"/>
      <c r="E18" s="587"/>
      <c r="F18" s="591"/>
      <c r="G18" s="592"/>
      <c r="H18" s="591"/>
      <c r="I18" s="592"/>
      <c r="J18" s="591"/>
      <c r="K18" s="592"/>
      <c r="L18" s="617"/>
      <c r="M18" s="638"/>
      <c r="N18" s="639"/>
      <c r="O18" s="617"/>
      <c r="P18" s="678"/>
      <c r="Q18" s="675"/>
      <c r="R18" s="572"/>
      <c r="S18" s="575"/>
      <c r="T18" s="575"/>
    </row>
    <row r="19" spans="2:21" ht="27.75" customHeight="1" thickBot="1" x14ac:dyDescent="0.25">
      <c r="B19" s="579"/>
      <c r="C19" s="618"/>
      <c r="D19" s="615"/>
      <c r="E19" s="588"/>
      <c r="F19" s="593"/>
      <c r="G19" s="594"/>
      <c r="H19" s="593"/>
      <c r="I19" s="594"/>
      <c r="J19" s="593"/>
      <c r="K19" s="594"/>
      <c r="L19" s="618"/>
      <c r="M19" s="640"/>
      <c r="N19" s="641"/>
      <c r="O19" s="618"/>
      <c r="P19" s="678"/>
      <c r="Q19" s="676"/>
      <c r="R19" s="573"/>
      <c r="S19" s="576"/>
      <c r="T19" s="576"/>
    </row>
    <row r="20" spans="2:21" ht="27.75" customHeight="1" thickBot="1" x14ac:dyDescent="0.25">
      <c r="B20" s="579"/>
      <c r="C20" s="616" t="s">
        <v>635</v>
      </c>
      <c r="D20" s="613" t="s">
        <v>633</v>
      </c>
      <c r="E20" s="586" t="s">
        <v>636</v>
      </c>
      <c r="F20" s="619" t="s">
        <v>1</v>
      </c>
      <c r="G20" s="590"/>
      <c r="H20" s="589" t="s">
        <v>636</v>
      </c>
      <c r="I20" s="590"/>
      <c r="J20" s="589" t="s">
        <v>1</v>
      </c>
      <c r="K20" s="590"/>
      <c r="L20" s="616"/>
      <c r="M20" s="636" t="s">
        <v>637</v>
      </c>
      <c r="N20" s="637"/>
      <c r="O20" s="616"/>
      <c r="P20" s="678" t="s">
        <v>23</v>
      </c>
      <c r="Q20" s="674">
        <f>IF(Basisdaten!L63="",0,Basisdaten!L63)</f>
        <v>0</v>
      </c>
      <c r="R20" s="677" t="str">
        <f>IF(AND(U21="",Q20=0),Berechnung1!$F$5,IF(AND(U21=0,Q20=0),Berechnung1!$H$5,IF(OR(Q20&lt;Berechnung1!E39,Q20&gt;Berechnung1!F39),Berechnung1!$G$5,IF(OR(ROUND(Q20,4)&lt;Berechnung1!J39,ROUND(Q20,4)&gt;Berechnung1!K39),Berechnung1!$D$5,IF(OR(ROUND(Q20,4)&lt;Berechnung1!G39,ROUND(Q20,4)&gt;Berechnung1!H39),Berechnung1!$E$5,Berechnung1!$C$5)))))</f>
        <v>Unvollständig</v>
      </c>
      <c r="S20" s="574"/>
      <c r="T20" s="574"/>
    </row>
    <row r="21" spans="2:21" ht="27.75" customHeight="1" thickBot="1" x14ac:dyDescent="0.25">
      <c r="B21" s="579"/>
      <c r="C21" s="617"/>
      <c r="D21" s="614"/>
      <c r="E21" s="587"/>
      <c r="F21" s="591"/>
      <c r="G21" s="592"/>
      <c r="H21" s="591"/>
      <c r="I21" s="592"/>
      <c r="J21" s="591"/>
      <c r="K21" s="592"/>
      <c r="L21" s="617"/>
      <c r="M21" s="638"/>
      <c r="N21" s="639"/>
      <c r="O21" s="617"/>
      <c r="P21" s="678"/>
      <c r="Q21" s="675"/>
      <c r="R21" s="572"/>
      <c r="S21" s="575"/>
      <c r="T21" s="575"/>
      <c r="U21" s="122" t="str">
        <f>IF(Basisdaten!L63="","",Basisdaten!L63)</f>
        <v/>
      </c>
    </row>
    <row r="22" spans="2:21" ht="27.75" customHeight="1" thickBot="1" x14ac:dyDescent="0.25">
      <c r="B22" s="581"/>
      <c r="C22" s="618"/>
      <c r="D22" s="615"/>
      <c r="E22" s="588"/>
      <c r="F22" s="593"/>
      <c r="G22" s="594"/>
      <c r="H22" s="593"/>
      <c r="I22" s="594"/>
      <c r="J22" s="593"/>
      <c r="K22" s="594"/>
      <c r="L22" s="618"/>
      <c r="M22" s="640"/>
      <c r="N22" s="641"/>
      <c r="O22" s="618"/>
      <c r="P22" s="678"/>
      <c r="Q22" s="676"/>
      <c r="R22" s="573"/>
      <c r="S22" s="576"/>
      <c r="T22" s="576"/>
    </row>
    <row r="23" spans="2:21" ht="27.75" customHeight="1" thickBot="1" x14ac:dyDescent="0.25">
      <c r="B23" s="577" t="s">
        <v>521</v>
      </c>
      <c r="C23" s="578"/>
      <c r="D23" s="583" t="s">
        <v>115</v>
      </c>
      <c r="E23" s="642" t="s">
        <v>116</v>
      </c>
      <c r="F23" s="589" t="s">
        <v>721</v>
      </c>
      <c r="G23" s="590"/>
      <c r="H23" s="589" t="s">
        <v>584</v>
      </c>
      <c r="I23" s="590"/>
      <c r="J23" s="589" t="s">
        <v>722</v>
      </c>
      <c r="K23" s="590"/>
      <c r="L23" s="595"/>
      <c r="M23" s="577" t="s">
        <v>44</v>
      </c>
      <c r="N23" s="578"/>
      <c r="O23" s="598"/>
      <c r="P23" s="170" t="s">
        <v>30</v>
      </c>
      <c r="Q23" s="171"/>
      <c r="R23" s="571" t="str">
        <f>IF(Q25=Berechnung1!D42,Berechnung1!$F$5,IF(OR(Q25&lt; Berechnung1!E42,Q25&gt; Berechnung1!F42),Berechnung1!$G$5,IF(OR(ROUND(Q25,4)&lt;Berechnung1!J42,ROUND(Q25,4)&gt;Berechnung1!K42),Berechnung1!$D$5,IF(OR(ROUND(Q25,4)&lt;Berechnung1!G42,ROUND(Q25,4)&gt;Berechnung1!H42),Berechnung1!$E$5,Berechnung1!$C$5))))</f>
        <v>Unvollständig</v>
      </c>
      <c r="S23" s="682"/>
      <c r="T23" s="574"/>
      <c r="U23" s="111"/>
    </row>
    <row r="24" spans="2:21" ht="27.75" customHeight="1" thickBot="1" x14ac:dyDescent="0.25">
      <c r="B24" s="579"/>
      <c r="C24" s="580"/>
      <c r="D24" s="584"/>
      <c r="E24" s="643"/>
      <c r="F24" s="591"/>
      <c r="G24" s="592"/>
      <c r="H24" s="591"/>
      <c r="I24" s="592"/>
      <c r="J24" s="591"/>
      <c r="K24" s="592"/>
      <c r="L24" s="596"/>
      <c r="M24" s="579"/>
      <c r="N24" s="580"/>
      <c r="O24" s="596"/>
      <c r="P24" s="170" t="s">
        <v>24</v>
      </c>
      <c r="Q24" s="172">
        <f xml:space="preserve"> Q8</f>
        <v>0</v>
      </c>
      <c r="R24" s="572"/>
      <c r="S24" s="683"/>
      <c r="T24" s="694"/>
      <c r="U24" s="111"/>
    </row>
    <row r="25" spans="2:21" ht="27.75" customHeight="1" thickBot="1" x14ac:dyDescent="0.25">
      <c r="B25" s="581"/>
      <c r="C25" s="582"/>
      <c r="D25" s="585"/>
      <c r="E25" s="644"/>
      <c r="F25" s="593"/>
      <c r="G25" s="594"/>
      <c r="H25" s="593"/>
      <c r="I25" s="594"/>
      <c r="J25" s="593"/>
      <c r="K25" s="594"/>
      <c r="L25" s="597"/>
      <c r="M25" s="581"/>
      <c r="N25" s="582"/>
      <c r="O25" s="597"/>
      <c r="P25" s="170" t="s">
        <v>34</v>
      </c>
      <c r="Q25" s="173" t="str">
        <f>IF(Q23="","n.d.",IF(Q24="","n.d.",IF(Q24=0,"",Q23/Q24)))</f>
        <v>n.d.</v>
      </c>
      <c r="R25" s="573"/>
      <c r="S25" s="684"/>
      <c r="T25" s="694"/>
      <c r="U25" s="111"/>
    </row>
    <row r="26" spans="2:21" ht="30" customHeight="1" thickBot="1" x14ac:dyDescent="0.25">
      <c r="B26" s="636" t="s">
        <v>606</v>
      </c>
      <c r="C26" s="637"/>
      <c r="D26" s="613" t="s">
        <v>585</v>
      </c>
      <c r="E26" s="586" t="s">
        <v>116</v>
      </c>
      <c r="F26" s="589" t="s">
        <v>721</v>
      </c>
      <c r="G26" s="590"/>
      <c r="H26" s="589" t="s">
        <v>584</v>
      </c>
      <c r="I26" s="590"/>
      <c r="J26" s="589" t="s">
        <v>723</v>
      </c>
      <c r="K26" s="590"/>
      <c r="L26" s="245"/>
      <c r="M26" s="636" t="s">
        <v>44</v>
      </c>
      <c r="N26" s="637"/>
      <c r="O26" s="245"/>
      <c r="P26" s="190" t="s">
        <v>30</v>
      </c>
      <c r="Q26" s="171"/>
      <c r="R26" s="692" t="str">
        <f>IF(AND(Q26&lt;&gt;"",Q27&lt;&gt;"",Q26=0,Q27=0),Berechnung1!$H$5,IF(Q28=Berechnung1!D45,Berechnung1!$F$5,IF(OR(Q28&lt;Berechnung1!E45,Q28&gt;Berechnung1!F45),Berechnung1!$G$5,IF(OR(ROUND(Q28,4)&lt;Berechnung1!J45,ROUND(Q28,4)&gt;Berechnung1!K45),Berechnung1!$D$5,IF(OR(ROUND(Q28,4)&lt;Berechnung1!G45,ROUND(Q28,4)&gt;Berechnung1!H45),Berechnung1!$E$5,Berechnung1!$C$5)))))</f>
        <v>Unvollständig</v>
      </c>
      <c r="S26" s="661"/>
      <c r="T26" s="661"/>
      <c r="U26" s="111"/>
    </row>
    <row r="27" spans="2:21" ht="30" customHeight="1" thickBot="1" x14ac:dyDescent="0.25">
      <c r="B27" s="638"/>
      <c r="C27" s="639"/>
      <c r="D27" s="614"/>
      <c r="E27" s="587"/>
      <c r="F27" s="591"/>
      <c r="G27" s="592"/>
      <c r="H27" s="591"/>
      <c r="I27" s="592"/>
      <c r="J27" s="591"/>
      <c r="K27" s="592"/>
      <c r="L27" s="245"/>
      <c r="M27" s="638"/>
      <c r="N27" s="639"/>
      <c r="O27" s="245"/>
      <c r="P27" s="190" t="s">
        <v>24</v>
      </c>
      <c r="Q27" s="172">
        <f xml:space="preserve"> Q11</f>
        <v>0</v>
      </c>
      <c r="R27" s="614"/>
      <c r="S27" s="662"/>
      <c r="T27" s="662"/>
      <c r="U27" s="174"/>
    </row>
    <row r="28" spans="2:21" ht="30" customHeight="1" thickBot="1" x14ac:dyDescent="0.25">
      <c r="B28" s="640"/>
      <c r="C28" s="641"/>
      <c r="D28" s="615"/>
      <c r="E28" s="588"/>
      <c r="F28" s="593"/>
      <c r="G28" s="594"/>
      <c r="H28" s="593"/>
      <c r="I28" s="594"/>
      <c r="J28" s="593"/>
      <c r="K28" s="594"/>
      <c r="L28" s="245"/>
      <c r="M28" s="640"/>
      <c r="N28" s="641"/>
      <c r="O28" s="245"/>
      <c r="P28" s="190" t="s">
        <v>34</v>
      </c>
      <c r="Q28" s="173" t="str">
        <f>IF(Q26="","n.d.",IF(Q27="","n.d.",IF(Q27=0,"",Q26/Q27)))</f>
        <v>n.d.</v>
      </c>
      <c r="R28" s="615"/>
      <c r="S28" s="663"/>
      <c r="T28" s="663"/>
      <c r="U28" s="111"/>
    </row>
    <row r="29" spans="2:21" ht="30" customHeight="1" thickBot="1" x14ac:dyDescent="0.25">
      <c r="B29" s="636">
        <v>3</v>
      </c>
      <c r="C29" s="637"/>
      <c r="D29" s="613" t="s">
        <v>524</v>
      </c>
      <c r="E29" s="586" t="s">
        <v>117</v>
      </c>
      <c r="F29" s="589" t="s">
        <v>604</v>
      </c>
      <c r="G29" s="590"/>
      <c r="H29" s="589" t="s">
        <v>522</v>
      </c>
      <c r="I29" s="590"/>
      <c r="J29" s="589" t="s">
        <v>523</v>
      </c>
      <c r="K29" s="590"/>
      <c r="L29" s="616"/>
      <c r="M29" s="636" t="s">
        <v>44</v>
      </c>
      <c r="N29" s="637"/>
      <c r="O29" s="681"/>
      <c r="P29" s="190" t="s">
        <v>30</v>
      </c>
      <c r="Q29" s="171"/>
      <c r="R29" s="692" t="str">
        <f>IF(Q31=Berechnung1!D48,Berechnung1!$F$5,IF(OR(Q31&lt; Berechnung1!E48,Q31&gt; Berechnung1!F48),Berechnung1!$G$5,IF(OR(ROUND(Q31,4)&lt;Berechnung1!J48,ROUND(Q31,4)&gt;Berechnung1!K48),Berechnung1!$D$5,IF(OR(ROUND(Q31,4)&lt;Berechnung1!G48,ROUND(Q31,4)&gt;Berechnung1!H48),Berechnung1!$E$5,Berechnung1!$C$5))))</f>
        <v>Unvollständig</v>
      </c>
      <c r="S29" s="661"/>
      <c r="T29" s="661"/>
      <c r="U29" s="111"/>
    </row>
    <row r="30" spans="2:21" ht="30" customHeight="1" thickBot="1" x14ac:dyDescent="0.25">
      <c r="B30" s="638"/>
      <c r="C30" s="639"/>
      <c r="D30" s="614"/>
      <c r="E30" s="587"/>
      <c r="F30" s="591"/>
      <c r="G30" s="592"/>
      <c r="H30" s="591"/>
      <c r="I30" s="592"/>
      <c r="J30" s="591"/>
      <c r="K30" s="592"/>
      <c r="L30" s="617"/>
      <c r="M30" s="638"/>
      <c r="N30" s="639"/>
      <c r="O30" s="617"/>
      <c r="P30" s="190" t="s">
        <v>24</v>
      </c>
      <c r="Q30" s="172">
        <f>IF(AND(Basisdaten!K27="",Basisdaten!K31="",Basisdaten!K39="",Basisdaten!K47="",Basisdaten!K53="",Basisdaten!K55="",Basisdaten!K57="")=TRUE,0,SUM(IF(Basisdaten!K27="",0,Basisdaten!K27),IF(Basisdaten!K31="",0,Basisdaten!K31),IF(Basisdaten!K39="",0,Basisdaten!K39),IF(Basisdaten!K47="",0,Basisdaten!K47),IF(Basisdaten!K53="",0,Basisdaten!K53),IF(Basisdaten!K55="",0,Basisdaten!K55),IF(Basisdaten!K57="",0,Basisdaten!K57)))</f>
        <v>0</v>
      </c>
      <c r="R30" s="614"/>
      <c r="S30" s="662"/>
      <c r="T30" s="662"/>
      <c r="U30" s="111"/>
    </row>
    <row r="31" spans="2:21" ht="30" customHeight="1" thickBot="1" x14ac:dyDescent="0.25">
      <c r="B31" s="640"/>
      <c r="C31" s="641"/>
      <c r="D31" s="615"/>
      <c r="E31" s="588"/>
      <c r="F31" s="593"/>
      <c r="G31" s="594"/>
      <c r="H31" s="593"/>
      <c r="I31" s="594"/>
      <c r="J31" s="593"/>
      <c r="K31" s="594"/>
      <c r="L31" s="618"/>
      <c r="M31" s="640"/>
      <c r="N31" s="641"/>
      <c r="O31" s="618"/>
      <c r="P31" s="190" t="s">
        <v>34</v>
      </c>
      <c r="Q31" s="173" t="str">
        <f>IF(Q29="","n.d.",IF(Q30="","n.d.",IF(Q30=0,"",Q29/Q30)))</f>
        <v>n.d.</v>
      </c>
      <c r="R31" s="615"/>
      <c r="S31" s="663"/>
      <c r="T31" s="663"/>
      <c r="U31" s="111"/>
    </row>
    <row r="32" spans="2:21" ht="30" customHeight="1" thickBot="1" x14ac:dyDescent="0.25">
      <c r="B32" s="636" t="s">
        <v>715</v>
      </c>
      <c r="C32" s="637"/>
      <c r="D32" s="613" t="s">
        <v>99</v>
      </c>
      <c r="E32" s="586" t="s">
        <v>640</v>
      </c>
      <c r="F32" s="589" t="s">
        <v>641</v>
      </c>
      <c r="G32" s="590"/>
      <c r="H32" s="589" t="s">
        <v>642</v>
      </c>
      <c r="I32" s="590"/>
      <c r="J32" s="589" t="s">
        <v>747</v>
      </c>
      <c r="K32" s="590"/>
      <c r="L32" s="616"/>
      <c r="M32" s="636" t="s">
        <v>643</v>
      </c>
      <c r="N32" s="637"/>
      <c r="O32" s="616"/>
      <c r="P32" s="190" t="s">
        <v>30</v>
      </c>
      <c r="Q32" s="171"/>
      <c r="R32" s="692" t="str">
        <f>IF(Q34=Berechnung1!D51,Berechnung1!$F5,IF(OR(Q34&lt;Berechnung1!E51,Q34&gt;Berechnung1!F51),Berechnung1!$G5,IF(OR(ROUND(Q34,4)&lt;Berechnung1!J51,ROUND(Q34,4)&gt;Berechnung1!K51),Berechnung1!$D5,IF(OR(ROUND(Q34,4)&lt;Berechnung1!G51,ROUND(Q34,4)&gt;Berechnung1!H51),Berechnung1!$E$5,Berechnung1!$C$5))))</f>
        <v>Unvollständig</v>
      </c>
      <c r="S32" s="661"/>
      <c r="T32" s="661"/>
      <c r="U32" s="111"/>
    </row>
    <row r="33" spans="2:21" ht="30" customHeight="1" thickBot="1" x14ac:dyDescent="0.25">
      <c r="B33" s="638"/>
      <c r="C33" s="639"/>
      <c r="D33" s="614"/>
      <c r="E33" s="587"/>
      <c r="F33" s="591"/>
      <c r="G33" s="592"/>
      <c r="H33" s="591"/>
      <c r="I33" s="592"/>
      <c r="J33" s="591"/>
      <c r="K33" s="592"/>
      <c r="L33" s="617"/>
      <c r="M33" s="638"/>
      <c r="N33" s="639"/>
      <c r="O33" s="617"/>
      <c r="P33" s="190" t="s">
        <v>24</v>
      </c>
      <c r="Q33" s="172">
        <f>SUM(Q8+Q11)</f>
        <v>0</v>
      </c>
      <c r="R33" s="614"/>
      <c r="S33" s="662"/>
      <c r="T33" s="662"/>
      <c r="U33" s="111"/>
    </row>
    <row r="34" spans="2:21" ht="30" customHeight="1" thickBot="1" x14ac:dyDescent="0.25">
      <c r="B34" s="640"/>
      <c r="C34" s="641"/>
      <c r="D34" s="615"/>
      <c r="E34" s="588"/>
      <c r="F34" s="593"/>
      <c r="G34" s="594"/>
      <c r="H34" s="593"/>
      <c r="I34" s="594"/>
      <c r="J34" s="593"/>
      <c r="K34" s="594"/>
      <c r="L34" s="618"/>
      <c r="M34" s="640"/>
      <c r="N34" s="641"/>
      <c r="O34" s="618"/>
      <c r="P34" s="190" t="s">
        <v>34</v>
      </c>
      <c r="Q34" s="173" t="str">
        <f>IF(Q32="","n.d.",IF(Q33="","n.d.",IF(Q33=0,"",Q32/Q33)))</f>
        <v>n.d.</v>
      </c>
      <c r="R34" s="615"/>
      <c r="S34" s="663"/>
      <c r="T34" s="663"/>
      <c r="U34" s="111"/>
    </row>
    <row r="35" spans="2:21" ht="30" customHeight="1" thickBot="1" x14ac:dyDescent="0.25">
      <c r="B35" s="577">
        <v>5</v>
      </c>
      <c r="C35" s="578"/>
      <c r="D35" s="583" t="s">
        <v>119</v>
      </c>
      <c r="E35" s="642" t="s">
        <v>118</v>
      </c>
      <c r="F35" s="589" t="s">
        <v>120</v>
      </c>
      <c r="G35" s="590"/>
      <c r="H35" s="685" t="s">
        <v>483</v>
      </c>
      <c r="I35" s="686"/>
      <c r="J35" s="589" t="s">
        <v>93</v>
      </c>
      <c r="K35" s="590"/>
      <c r="L35" s="595" t="s">
        <v>121</v>
      </c>
      <c r="M35" s="577" t="s">
        <v>98</v>
      </c>
      <c r="N35" s="578"/>
      <c r="O35" s="598"/>
      <c r="P35" s="175" t="s">
        <v>30</v>
      </c>
      <c r="Q35" s="171"/>
      <c r="R35" s="571" t="str">
        <f>IF(Q37=Berechnung1!D54,Berechnung1!$F$5,IF(OR(Q37&lt; Berechnung1!E54,Q37&gt;Berechnung1!F54),Berechnung1!$G$5,IF(OR(ROUND(Q37,4)&lt;Berechnung1!J54,ROUND(Q37,4)&gt;Berechnung1!K54),Berechnung1!$D$5,IF(OR(ROUND(Q37,4)&lt;Berechnung1!G54,ROUND(Q37,4)&gt;Berechnung1!H54),Berechnung1!$E$5,Berechnung1!$C$5))))</f>
        <v>Unvollständig</v>
      </c>
      <c r="S35" s="574"/>
      <c r="T35" s="574"/>
      <c r="U35" s="111"/>
    </row>
    <row r="36" spans="2:21" ht="30" customHeight="1" thickBot="1" x14ac:dyDescent="0.25">
      <c r="B36" s="579"/>
      <c r="C36" s="580"/>
      <c r="D36" s="584"/>
      <c r="E36" s="643"/>
      <c r="F36" s="591"/>
      <c r="G36" s="592"/>
      <c r="H36" s="687"/>
      <c r="I36" s="688"/>
      <c r="J36" s="591"/>
      <c r="K36" s="592"/>
      <c r="L36" s="596"/>
      <c r="M36" s="579"/>
      <c r="N36" s="580"/>
      <c r="O36" s="596"/>
      <c r="P36" s="170" t="s">
        <v>24</v>
      </c>
      <c r="Q36" s="172">
        <f>IF(Basisdaten!K60="",0,Basisdaten!K60)</f>
        <v>0</v>
      </c>
      <c r="R36" s="572"/>
      <c r="S36" s="575"/>
      <c r="T36" s="575"/>
      <c r="U36" s="111"/>
    </row>
    <row r="37" spans="2:21" ht="30" customHeight="1" thickBot="1" x14ac:dyDescent="0.25">
      <c r="B37" s="581"/>
      <c r="C37" s="582"/>
      <c r="D37" s="585"/>
      <c r="E37" s="644"/>
      <c r="F37" s="593"/>
      <c r="G37" s="594"/>
      <c r="H37" s="689"/>
      <c r="I37" s="690"/>
      <c r="J37" s="593"/>
      <c r="K37" s="594"/>
      <c r="L37" s="597"/>
      <c r="M37" s="581"/>
      <c r="N37" s="582"/>
      <c r="O37" s="597"/>
      <c r="P37" s="170" t="s">
        <v>34</v>
      </c>
      <c r="Q37" s="173" t="str">
        <f>IF(Q35="","n.d.",IF(Q36="","n.d.",IF(Q36=0,"",Q35/Q36)))</f>
        <v>n.d.</v>
      </c>
      <c r="R37" s="573"/>
      <c r="S37" s="576"/>
      <c r="T37" s="576"/>
      <c r="U37" s="111"/>
    </row>
    <row r="38" spans="2:21" ht="30" customHeight="1" thickBot="1" x14ac:dyDescent="0.25">
      <c r="B38" s="636">
        <v>6</v>
      </c>
      <c r="C38" s="637"/>
      <c r="D38" s="583" t="s">
        <v>90</v>
      </c>
      <c r="E38" s="586" t="s">
        <v>595</v>
      </c>
      <c r="F38" s="589" t="s">
        <v>607</v>
      </c>
      <c r="G38" s="590"/>
      <c r="H38" s="589" t="s">
        <v>596</v>
      </c>
      <c r="I38" s="590"/>
      <c r="J38" s="589" t="s">
        <v>122</v>
      </c>
      <c r="K38" s="590"/>
      <c r="L38" s="595"/>
      <c r="M38" s="577" t="s">
        <v>307</v>
      </c>
      <c r="N38" s="578"/>
      <c r="O38" s="598"/>
      <c r="P38" s="175" t="s">
        <v>30</v>
      </c>
      <c r="Q38" s="172">
        <f>Studien!E5</f>
        <v>0</v>
      </c>
      <c r="R38" s="571" t="str">
        <f>IF(Q40=Berechnung1!D57,Berechnung1!$F$5,IF(OR(Q40&lt; Berechnung1!E57,Q40&gt; Berechnung1!F57),Berechnung1!$G$5,IF(OR(ROUND(Q40,4)&lt;Berechnung1!J57,ROUND(Q40,4)&gt;Berechnung1!K57),Berechnung1!$D$5,IF(OR(ROUND(Q40,4)&lt;Berechnung1!G57,ROUND(Q40,4)&gt;Berechnung1!H57),Berechnung1!$E$5,Berechnung1!$C$5))))</f>
        <v>Unvollständig</v>
      </c>
      <c r="S38" s="574"/>
      <c r="T38" s="574"/>
      <c r="U38" s="111"/>
    </row>
    <row r="39" spans="2:21" ht="30" customHeight="1" thickBot="1" x14ac:dyDescent="0.25">
      <c r="B39" s="638"/>
      <c r="C39" s="639"/>
      <c r="D39" s="584"/>
      <c r="E39" s="587"/>
      <c r="F39" s="591"/>
      <c r="G39" s="592"/>
      <c r="H39" s="591"/>
      <c r="I39" s="592"/>
      <c r="J39" s="591"/>
      <c r="K39" s="592"/>
      <c r="L39" s="596"/>
      <c r="M39" s="579"/>
      <c r="N39" s="580"/>
      <c r="O39" s="596"/>
      <c r="P39" s="170" t="s">
        <v>24</v>
      </c>
      <c r="Q39" s="172">
        <f>Q8</f>
        <v>0</v>
      </c>
      <c r="R39" s="572"/>
      <c r="S39" s="575"/>
      <c r="T39" s="575"/>
      <c r="U39" s="111"/>
    </row>
    <row r="40" spans="2:21" ht="30" customHeight="1" thickBot="1" x14ac:dyDescent="0.25">
      <c r="B40" s="640"/>
      <c r="C40" s="641"/>
      <c r="D40" s="585"/>
      <c r="E40" s="588"/>
      <c r="F40" s="593"/>
      <c r="G40" s="594"/>
      <c r="H40" s="593"/>
      <c r="I40" s="594"/>
      <c r="J40" s="593"/>
      <c r="K40" s="594"/>
      <c r="L40" s="597"/>
      <c r="M40" s="581"/>
      <c r="N40" s="582"/>
      <c r="O40" s="597"/>
      <c r="P40" s="170" t="s">
        <v>34</v>
      </c>
      <c r="Q40" s="173" t="str">
        <f>IF(Q38="0","n.d.",IF(Q39="0","n.d.",IF(Q39=0,"n.d.",Q38/Q39)))</f>
        <v>n.d.</v>
      </c>
      <c r="R40" s="573"/>
      <c r="S40" s="576"/>
      <c r="T40" s="576"/>
      <c r="U40" s="111"/>
    </row>
    <row r="41" spans="2:21" ht="51" customHeight="1" thickBot="1" x14ac:dyDescent="0.25">
      <c r="B41" s="577">
        <v>7</v>
      </c>
      <c r="C41" s="578"/>
      <c r="D41" s="583" t="s">
        <v>524</v>
      </c>
      <c r="E41" s="586" t="s">
        <v>309</v>
      </c>
      <c r="F41" s="589" t="s">
        <v>123</v>
      </c>
      <c r="G41" s="590"/>
      <c r="H41" s="589" t="s">
        <v>796</v>
      </c>
      <c r="I41" s="590"/>
      <c r="J41" s="589" t="s">
        <v>797</v>
      </c>
      <c r="K41" s="590"/>
      <c r="L41" s="595" t="s">
        <v>310</v>
      </c>
      <c r="M41" s="577" t="s">
        <v>98</v>
      </c>
      <c r="N41" s="578"/>
      <c r="O41" s="598"/>
      <c r="P41" s="175" t="s">
        <v>30</v>
      </c>
      <c r="Q41" s="171"/>
      <c r="R41" s="571" t="str">
        <f>IF(Q43=Berechnung1!D60,Berechnung1!$F$5,IF(OR(Q43&lt; Berechnung1!E60,Q43&gt; Berechnung1!F60),Berechnung1!$G$5,IF(OR(ROUND(Q43,4)&lt;Berechnung1!J60,ROUND(Q43,4)&gt;Berechnung1!K60),Berechnung1!$D$5,IF(OR(ROUND(Q43,4)&lt;Berechnung1!G60,ROUND(Q43,4)&gt;Berechnung1!H60),Berechnung1!$E$5,Berechnung1!$C$5))))</f>
        <v>Unvollständig</v>
      </c>
      <c r="S41" s="574"/>
      <c r="T41" s="574"/>
      <c r="U41" s="111"/>
    </row>
    <row r="42" spans="2:21" ht="51" customHeight="1" thickBot="1" x14ac:dyDescent="0.25">
      <c r="B42" s="579"/>
      <c r="C42" s="580"/>
      <c r="D42" s="584"/>
      <c r="E42" s="587"/>
      <c r="F42" s="591"/>
      <c r="G42" s="592"/>
      <c r="H42" s="591"/>
      <c r="I42" s="592"/>
      <c r="J42" s="591"/>
      <c r="K42" s="592"/>
      <c r="L42" s="596"/>
      <c r="M42" s="579"/>
      <c r="N42" s="580"/>
      <c r="O42" s="596"/>
      <c r="P42" s="170" t="s">
        <v>24</v>
      </c>
      <c r="Q42" s="172">
        <f>IF(AND(Basisdaten!K27="",Basisdaten!K31="",Basisdaten!K47="")=TRUE,0,SUM(IF(Basisdaten!K27="",0,Basisdaten!K27),IF(Basisdaten!K31="",0,Basisdaten!K31),IF(Basisdaten!K47="",0,Basisdaten!K47)))</f>
        <v>0</v>
      </c>
      <c r="R42" s="572"/>
      <c r="S42" s="575"/>
      <c r="T42" s="575"/>
      <c r="U42" s="111"/>
    </row>
    <row r="43" spans="2:21" ht="51" customHeight="1" thickBot="1" x14ac:dyDescent="0.25">
      <c r="B43" s="581"/>
      <c r="C43" s="582"/>
      <c r="D43" s="585"/>
      <c r="E43" s="588"/>
      <c r="F43" s="593"/>
      <c r="G43" s="594"/>
      <c r="H43" s="593"/>
      <c r="I43" s="594"/>
      <c r="J43" s="593"/>
      <c r="K43" s="594"/>
      <c r="L43" s="597"/>
      <c r="M43" s="581"/>
      <c r="N43" s="582"/>
      <c r="O43" s="597"/>
      <c r="P43" s="170" t="s">
        <v>34</v>
      </c>
      <c r="Q43" s="173" t="str">
        <f>IF(Q41="","n.d.",IF(Q42="","n.d.",IF(Q42=0,"",Q41/Q42)))</f>
        <v>n.d.</v>
      </c>
      <c r="R43" s="573"/>
      <c r="S43" s="576"/>
      <c r="T43" s="576"/>
      <c r="U43" s="111"/>
    </row>
    <row r="44" spans="2:21" ht="30" customHeight="1" thickBot="1" x14ac:dyDescent="0.25">
      <c r="B44" s="577">
        <v>8</v>
      </c>
      <c r="C44" s="578"/>
      <c r="D44" s="583"/>
      <c r="E44" s="586" t="s">
        <v>724</v>
      </c>
      <c r="F44" s="589" t="s">
        <v>644</v>
      </c>
      <c r="G44" s="590"/>
      <c r="H44" s="589" t="s">
        <v>484</v>
      </c>
      <c r="I44" s="590"/>
      <c r="J44" s="589" t="s">
        <v>645</v>
      </c>
      <c r="K44" s="590"/>
      <c r="L44" s="595"/>
      <c r="M44" s="577" t="s">
        <v>526</v>
      </c>
      <c r="N44" s="578"/>
      <c r="O44" s="598"/>
      <c r="P44" s="175" t="s">
        <v>30</v>
      </c>
      <c r="Q44" s="171"/>
      <c r="R44" s="571" t="str">
        <f>IF(Q46=Berechnung1!D63,Berechnung1!$F$5,IF(OR(Q46&lt; Berechnung1!E63,Q46&gt; Berechnung1!F63),Berechnung1!$G$5,IF(OR(ROUND(Q46,4)&lt;Berechnung1!J63,ROUND(Q46,4)&gt;Berechnung1!K63),Berechnung1!$D$5,IF(OR(ROUND(Q46,4)&lt;Berechnung1!G63,ROUND(Q46,4)&gt;Berechnung1!H63),Berechnung1!$E$5,Berechnung1!$C$5))))</f>
        <v>Unvollständig</v>
      </c>
      <c r="S44" s="574"/>
      <c r="T44" s="574"/>
      <c r="U44" s="111"/>
    </row>
    <row r="45" spans="2:21" ht="30" customHeight="1" thickBot="1" x14ac:dyDescent="0.25">
      <c r="B45" s="579"/>
      <c r="C45" s="580"/>
      <c r="D45" s="584"/>
      <c r="E45" s="587"/>
      <c r="F45" s="591"/>
      <c r="G45" s="592"/>
      <c r="H45" s="591"/>
      <c r="I45" s="592"/>
      <c r="J45" s="591"/>
      <c r="K45" s="592"/>
      <c r="L45" s="596"/>
      <c r="M45" s="579"/>
      <c r="N45" s="580"/>
      <c r="O45" s="596"/>
      <c r="P45" s="170" t="s">
        <v>24</v>
      </c>
      <c r="Q45" s="172">
        <f>IF(ISERROR(SUM(Basisdaten!G29:I29)),0,SUM(Basisdaten!G29:I29))</f>
        <v>0</v>
      </c>
      <c r="R45" s="572"/>
      <c r="S45" s="575"/>
      <c r="T45" s="575"/>
      <c r="U45" s="111"/>
    </row>
    <row r="46" spans="2:21" ht="30" customHeight="1" thickBot="1" x14ac:dyDescent="0.25">
      <c r="B46" s="581"/>
      <c r="C46" s="582"/>
      <c r="D46" s="585"/>
      <c r="E46" s="588"/>
      <c r="F46" s="593"/>
      <c r="G46" s="594"/>
      <c r="H46" s="593"/>
      <c r="I46" s="594"/>
      <c r="J46" s="593"/>
      <c r="K46" s="594"/>
      <c r="L46" s="597"/>
      <c r="M46" s="581"/>
      <c r="N46" s="582"/>
      <c r="O46" s="597"/>
      <c r="P46" s="170" t="s">
        <v>34</v>
      </c>
      <c r="Q46" s="173" t="str">
        <f>IF(Q44="","n.d.",IF(Q45="","n.d.",IF(Q45=0,"",Q44/Q45)))</f>
        <v>n.d.</v>
      </c>
      <c r="R46" s="573"/>
      <c r="S46" s="576"/>
      <c r="T46" s="576"/>
      <c r="U46" s="111"/>
    </row>
    <row r="47" spans="2:21" ht="30" customHeight="1" thickBot="1" x14ac:dyDescent="0.25">
      <c r="B47" s="577">
        <v>9</v>
      </c>
      <c r="C47" s="578"/>
      <c r="D47" s="583"/>
      <c r="E47" s="586" t="s">
        <v>125</v>
      </c>
      <c r="F47" s="589" t="s">
        <v>126</v>
      </c>
      <c r="G47" s="590"/>
      <c r="H47" s="589" t="s">
        <v>485</v>
      </c>
      <c r="I47" s="590"/>
      <c r="J47" s="589" t="s">
        <v>525</v>
      </c>
      <c r="K47" s="590"/>
      <c r="L47" s="595"/>
      <c r="M47" s="577" t="s">
        <v>124</v>
      </c>
      <c r="N47" s="578"/>
      <c r="O47" s="598"/>
      <c r="P47" s="175" t="s">
        <v>30</v>
      </c>
      <c r="Q47" s="171"/>
      <c r="R47" s="571" t="str">
        <f>IF(Q49=Berechnung1!D66,Berechnung1!$F$5,IF(OR(Q49&lt; Berechnung1!E66,Q49&gt; Berechnung1!F66),Berechnung1!$G$5,IF(OR(ROUND(Q49,4)&lt;Berechnung1!J66,ROUND(Q49,4)&gt;Berechnung1!K66),Berechnung1!$D$5,IF(OR(ROUND(Q49,4)&lt;Berechnung1!G66,ROUND(Q49,4)&gt;Berechnung1!H66),Berechnung1!$E$5,Berechnung1!$C$5))))</f>
        <v>Unvollständig</v>
      </c>
      <c r="S47" s="574"/>
      <c r="T47" s="574"/>
      <c r="U47" s="111"/>
    </row>
    <row r="48" spans="2:21" ht="30" customHeight="1" thickBot="1" x14ac:dyDescent="0.25">
      <c r="B48" s="579"/>
      <c r="C48" s="580"/>
      <c r="D48" s="584"/>
      <c r="E48" s="587"/>
      <c r="F48" s="591"/>
      <c r="G48" s="592"/>
      <c r="H48" s="591"/>
      <c r="I48" s="592"/>
      <c r="J48" s="591"/>
      <c r="K48" s="592"/>
      <c r="L48" s="596"/>
      <c r="M48" s="579"/>
      <c r="N48" s="580"/>
      <c r="O48" s="596"/>
      <c r="P48" s="170" t="s">
        <v>24</v>
      </c>
      <c r="Q48" s="172">
        <f>IF(AND(Basisdaten!K35="",Basisdaten!K49="")=TRUE,0,(IF(Basisdaten!K35="",0,Basisdaten!K35)+IF(Basisdaten!K49="",0,Basisdaten!K49)))</f>
        <v>0</v>
      </c>
      <c r="R48" s="572"/>
      <c r="S48" s="575"/>
      <c r="T48" s="575"/>
      <c r="U48" s="111"/>
    </row>
    <row r="49" spans="2:21" ht="30" customHeight="1" thickBot="1" x14ac:dyDescent="0.25">
      <c r="B49" s="581"/>
      <c r="C49" s="582"/>
      <c r="D49" s="585"/>
      <c r="E49" s="588"/>
      <c r="F49" s="593"/>
      <c r="G49" s="594"/>
      <c r="H49" s="593"/>
      <c r="I49" s="594"/>
      <c r="J49" s="593"/>
      <c r="K49" s="594"/>
      <c r="L49" s="597"/>
      <c r="M49" s="581"/>
      <c r="N49" s="582"/>
      <c r="O49" s="597"/>
      <c r="P49" s="170" t="s">
        <v>34</v>
      </c>
      <c r="Q49" s="173" t="str">
        <f>IF(Q47="","n.d.",IF(Q48="","n.d.",IF(Q48=0,"",Q47/Q48)))</f>
        <v>n.d.</v>
      </c>
      <c r="R49" s="573"/>
      <c r="S49" s="576"/>
      <c r="T49" s="576"/>
      <c r="U49" s="111"/>
    </row>
    <row r="50" spans="2:21" ht="30" customHeight="1" thickBot="1" x14ac:dyDescent="0.25">
      <c r="B50" s="577">
        <v>10</v>
      </c>
      <c r="C50" s="578"/>
      <c r="D50" s="583"/>
      <c r="E50" s="586" t="s">
        <v>127</v>
      </c>
      <c r="F50" s="589" t="s">
        <v>128</v>
      </c>
      <c r="G50" s="590"/>
      <c r="H50" s="589" t="s">
        <v>486</v>
      </c>
      <c r="I50" s="590"/>
      <c r="J50" s="589" t="s">
        <v>311</v>
      </c>
      <c r="K50" s="590"/>
      <c r="L50" s="595"/>
      <c r="M50" s="577" t="s">
        <v>129</v>
      </c>
      <c r="N50" s="578"/>
      <c r="O50" s="598"/>
      <c r="P50" s="189" t="s">
        <v>30</v>
      </c>
      <c r="Q50" s="171"/>
      <c r="R50" s="571" t="str">
        <f>IF(AND(Q50&lt;&gt;"",Q51&lt;&gt;"",Q50=0,Q51=0),Berechnung1!$H$5,IF(Q52=Berechnung1!D69,Berechnung1!$F$5,IF(OR(Q52&lt;Berechnung1!E69,Q52&gt;Berechnung1!F69),Berechnung1!$G$5,IF(OR(ROUND(Q52,4)&lt;Berechnung1!J69,ROUND(Q52,4)&gt;Berechnung1!K69),Berechnung1!$D$5,IF(OR(ROUND(Q52,4)&lt;Berechnung1!G69,ROUND(Q52,4)&gt;Berechnung1!H69),Berechnung1!$E$5,Berechnung1!$C$5)))))</f>
        <v>Unvollständig</v>
      </c>
      <c r="S50" s="574"/>
      <c r="T50" s="574"/>
      <c r="U50" s="111"/>
    </row>
    <row r="51" spans="2:21" ht="30" customHeight="1" thickBot="1" x14ac:dyDescent="0.25">
      <c r="B51" s="579"/>
      <c r="C51" s="580"/>
      <c r="D51" s="584"/>
      <c r="E51" s="587"/>
      <c r="F51" s="591"/>
      <c r="G51" s="592"/>
      <c r="H51" s="591"/>
      <c r="I51" s="592"/>
      <c r="J51" s="591"/>
      <c r="K51" s="592"/>
      <c r="L51" s="596"/>
      <c r="M51" s="579"/>
      <c r="N51" s="580"/>
      <c r="O51" s="596"/>
      <c r="P51" s="190" t="s">
        <v>24</v>
      </c>
      <c r="Q51" s="172">
        <f>IF(Basisdaten!H39="",0,Basisdaten!H39)</f>
        <v>0</v>
      </c>
      <c r="R51" s="572"/>
      <c r="S51" s="575"/>
      <c r="T51" s="575"/>
      <c r="U51" s="122" t="str">
        <f>IF(Basisdaten!H39="","",Basisdaten!H39)</f>
        <v/>
      </c>
    </row>
    <row r="52" spans="2:21" ht="30" customHeight="1" thickBot="1" x14ac:dyDescent="0.25">
      <c r="B52" s="581"/>
      <c r="C52" s="582"/>
      <c r="D52" s="585"/>
      <c r="E52" s="588"/>
      <c r="F52" s="593"/>
      <c r="G52" s="594"/>
      <c r="H52" s="593"/>
      <c r="I52" s="594"/>
      <c r="J52" s="593"/>
      <c r="K52" s="594"/>
      <c r="L52" s="597"/>
      <c r="M52" s="581"/>
      <c r="N52" s="582"/>
      <c r="O52" s="597"/>
      <c r="P52" s="170" t="s">
        <v>34</v>
      </c>
      <c r="Q52" s="173" t="str">
        <f>IF(Q50="","n.d.",IF(Q51="","n.d.",IF(Q51=0,"",Q50/Q51)))</f>
        <v>n.d.</v>
      </c>
      <c r="R52" s="573"/>
      <c r="S52" s="576"/>
      <c r="T52" s="576"/>
      <c r="U52" s="111"/>
    </row>
    <row r="53" spans="2:21" ht="7.5" customHeight="1" x14ac:dyDescent="0.2">
      <c r="B53" s="32"/>
      <c r="C53" s="32"/>
      <c r="D53" s="228"/>
      <c r="E53" s="72"/>
      <c r="F53" s="72"/>
      <c r="G53" s="72"/>
      <c r="H53" s="72"/>
      <c r="I53" s="72"/>
      <c r="J53" s="72"/>
      <c r="K53" s="72"/>
      <c r="L53" s="32"/>
      <c r="M53" s="32"/>
      <c r="N53" s="32"/>
      <c r="O53" s="32"/>
      <c r="P53" s="229"/>
      <c r="Q53" s="230"/>
      <c r="R53" s="228"/>
      <c r="S53" s="242"/>
      <c r="T53" s="243"/>
      <c r="U53" s="111"/>
    </row>
    <row r="54" spans="2:21" ht="18" customHeight="1" thickBot="1" x14ac:dyDescent="0.3">
      <c r="B54" s="231" t="s">
        <v>25</v>
      </c>
      <c r="C54" s="32"/>
      <c r="D54" s="228"/>
      <c r="E54" s="72"/>
      <c r="F54" s="72"/>
      <c r="G54" s="72"/>
      <c r="H54" s="72"/>
      <c r="I54" s="72"/>
      <c r="J54" s="72"/>
      <c r="K54" s="72"/>
      <c r="L54" s="32"/>
      <c r="M54" s="32"/>
      <c r="N54" s="32"/>
      <c r="O54" s="32"/>
      <c r="P54" s="229"/>
      <c r="Q54" s="230"/>
      <c r="R54" s="228"/>
      <c r="S54" s="242"/>
      <c r="T54" s="243"/>
      <c r="U54" s="111"/>
    </row>
    <row r="55" spans="2:21" ht="18" customHeight="1" thickBot="1" x14ac:dyDescent="0.25">
      <c r="B55" s="32"/>
      <c r="C55" s="32"/>
      <c r="D55" s="599" t="s">
        <v>586</v>
      </c>
      <c r="E55" s="600"/>
      <c r="F55" s="232" t="s">
        <v>26</v>
      </c>
      <c r="G55" s="233" t="str">
        <f>CONCATENATE(TEXT(Berechnung1!C9,"0,00%")," (",Berechnung1!C6, ")")</f>
        <v>0,00% (0)</v>
      </c>
      <c r="H55" s="603" t="str">
        <f>CONCATENATE(TEXT(Berechnung1!D10,"0,00%")," (",Berechnung1!D7, ")")</f>
        <v>0,00% (0)</v>
      </c>
      <c r="I55" s="604" t="s">
        <v>100</v>
      </c>
      <c r="J55" s="72"/>
      <c r="K55" s="72"/>
      <c r="L55" s="32"/>
      <c r="M55" s="32"/>
      <c r="N55" s="32"/>
      <c r="O55" s="32"/>
      <c r="P55" s="229"/>
      <c r="Q55" s="230"/>
      <c r="R55" s="228"/>
      <c r="S55" s="242"/>
      <c r="T55" s="243"/>
      <c r="U55" s="111"/>
    </row>
    <row r="56" spans="2:21" ht="18" customHeight="1" thickBot="1" x14ac:dyDescent="0.25">
      <c r="B56" s="32"/>
      <c r="C56" s="32"/>
      <c r="D56" s="601"/>
      <c r="E56" s="602"/>
      <c r="F56" s="234" t="s">
        <v>72</v>
      </c>
      <c r="G56" s="235" t="str">
        <f>CONCATENATE(TEXT(Berechnung1!K9,"0,00%")," (",Berechnung1!K6, ")")</f>
        <v>0,00% (0)</v>
      </c>
      <c r="H56" s="603"/>
      <c r="I56" s="605"/>
      <c r="J56" s="72"/>
      <c r="K56" s="72"/>
      <c r="L56" s="32"/>
      <c r="M56" s="32"/>
      <c r="N56" s="32"/>
      <c r="O56" s="32"/>
      <c r="P56" s="229"/>
      <c r="Q56" s="230"/>
      <c r="R56" s="228"/>
      <c r="S56" s="242"/>
      <c r="T56" s="243"/>
      <c r="U56" s="111"/>
    </row>
    <row r="57" spans="2:21" ht="18" customHeight="1" thickBot="1" x14ac:dyDescent="0.25">
      <c r="B57" s="32"/>
      <c r="C57" s="32"/>
      <c r="D57" s="606" t="s">
        <v>601</v>
      </c>
      <c r="E57" s="607"/>
      <c r="F57" s="607"/>
      <c r="G57" s="608"/>
      <c r="H57" s="236" t="str">
        <f>CONCATENATE(TEXT(Berechnung1!E10,"0,00%")," (",Berechnung1!E7, ")")</f>
        <v>0,00% (0)</v>
      </c>
      <c r="I57" s="237" t="str">
        <f>CONCATENATE(TEXT(Berechnung1!E11,"0,00%")," (",Berechnung1!E8, ")")</f>
        <v>0,00% (0)</v>
      </c>
      <c r="J57" s="72"/>
      <c r="K57" s="72"/>
      <c r="L57" s="32"/>
      <c r="M57" s="32"/>
      <c r="N57" s="32"/>
      <c r="O57" s="32"/>
      <c r="P57" s="229"/>
      <c r="Q57" s="230"/>
      <c r="R57" s="228"/>
      <c r="S57" s="242"/>
      <c r="T57" s="243"/>
      <c r="U57" s="111"/>
    </row>
    <row r="58" spans="2:21" ht="18" customHeight="1" thickBot="1" x14ac:dyDescent="0.25">
      <c r="B58" s="32"/>
      <c r="C58" s="32"/>
      <c r="D58" s="609" t="s">
        <v>27</v>
      </c>
      <c r="E58" s="610"/>
      <c r="F58" s="238" t="s">
        <v>76</v>
      </c>
      <c r="G58" s="239" t="str">
        <f>CONCATENATE(TEXT(Berechnung1!G9,"0,00%")," (",Berechnung1!G6,")")</f>
        <v>0,00% (0)</v>
      </c>
      <c r="H58" s="603" t="str">
        <f>CONCATENATE(TEXT(Berechnung1!G10,"0,00%")," (",Berechnung1!G8, ")")</f>
        <v>100,00% (15)</v>
      </c>
      <c r="I58" s="603"/>
      <c r="J58" s="72"/>
      <c r="K58" s="72"/>
      <c r="L58" s="32"/>
      <c r="M58" s="32"/>
      <c r="N58" s="32"/>
      <c r="O58" s="32"/>
      <c r="P58" s="229"/>
      <c r="Q58" s="230"/>
      <c r="R58" s="228"/>
      <c r="S58" s="242"/>
      <c r="T58" s="243"/>
      <c r="U58" s="111"/>
    </row>
    <row r="59" spans="2:21" ht="18" customHeight="1" thickBot="1" x14ac:dyDescent="0.25">
      <c r="B59" s="32"/>
      <c r="C59" s="32"/>
      <c r="D59" s="611"/>
      <c r="E59" s="612"/>
      <c r="F59" s="240" t="s">
        <v>77</v>
      </c>
      <c r="G59" s="241" t="str">
        <f>CONCATENATE(TEXT(Berechnung1!F9,"0,00%")," (",Berechnung1!F6, ")")</f>
        <v>100,00% (15)</v>
      </c>
      <c r="H59" s="603"/>
      <c r="I59" s="603"/>
      <c r="J59" s="72"/>
      <c r="K59" s="72"/>
      <c r="L59" s="32"/>
      <c r="M59" s="32"/>
      <c r="N59" s="32"/>
      <c r="O59" s="32"/>
      <c r="P59" s="229"/>
      <c r="Q59" s="230"/>
      <c r="R59" s="228"/>
      <c r="S59" s="242"/>
      <c r="T59" s="243"/>
      <c r="U59" s="111"/>
    </row>
    <row r="60" spans="2:21" ht="7.5" customHeight="1" x14ac:dyDescent="0.2">
      <c r="U60" s="111"/>
    </row>
    <row r="61" spans="2:21" x14ac:dyDescent="0.2">
      <c r="B61" s="166" t="s">
        <v>241</v>
      </c>
      <c r="C61" s="176"/>
      <c r="D61" s="176"/>
      <c r="E61" s="176"/>
      <c r="F61" s="176"/>
      <c r="G61" s="176"/>
      <c r="H61" s="176"/>
      <c r="I61" s="176"/>
      <c r="J61" s="176"/>
      <c r="K61" s="176"/>
      <c r="L61" s="177"/>
      <c r="M61" s="177"/>
      <c r="N61" s="176"/>
      <c r="O61" s="176"/>
      <c r="P61" s="176"/>
      <c r="Q61" s="176"/>
      <c r="U61" s="111"/>
    </row>
    <row r="62" spans="2:21" ht="21" customHeight="1" x14ac:dyDescent="0.2">
      <c r="B62" s="463" t="s">
        <v>748</v>
      </c>
      <c r="C62" s="463"/>
      <c r="D62" s="463"/>
      <c r="E62" s="463"/>
      <c r="F62" s="463"/>
      <c r="G62" s="463"/>
      <c r="H62" s="463"/>
      <c r="I62" s="463"/>
      <c r="J62" s="463"/>
      <c r="K62" s="463"/>
      <c r="L62" s="463"/>
      <c r="M62" s="463"/>
      <c r="N62" s="463"/>
      <c r="O62" s="463"/>
      <c r="P62" s="463"/>
      <c r="Q62" s="463"/>
      <c r="R62" s="463"/>
    </row>
    <row r="63" spans="2:21" ht="137.25" customHeight="1" x14ac:dyDescent="0.2">
      <c r="B63" s="570" t="s">
        <v>717</v>
      </c>
      <c r="C63" s="570"/>
      <c r="D63" s="570"/>
      <c r="E63" s="570"/>
      <c r="F63" s="570"/>
      <c r="G63" s="570"/>
      <c r="H63" s="570"/>
      <c r="I63" s="570"/>
      <c r="J63" s="570"/>
      <c r="K63" s="570"/>
      <c r="L63" s="570"/>
      <c r="M63" s="570"/>
      <c r="N63" s="570"/>
      <c r="O63" s="570"/>
      <c r="P63" s="570"/>
      <c r="Q63" s="570"/>
      <c r="R63" s="570"/>
    </row>
    <row r="64" spans="2:21" x14ac:dyDescent="0.2">
      <c r="B64" s="166" t="s">
        <v>492</v>
      </c>
    </row>
    <row r="65" spans="2:18" ht="24" customHeight="1" x14ac:dyDescent="0.2">
      <c r="B65" s="691" t="s">
        <v>587</v>
      </c>
      <c r="C65" s="691"/>
      <c r="D65" s="691"/>
      <c r="E65" s="691"/>
      <c r="F65" s="691"/>
      <c r="G65" s="691"/>
      <c r="H65" s="691"/>
      <c r="I65" s="691"/>
      <c r="J65" s="691"/>
      <c r="K65" s="691"/>
      <c r="L65" s="691"/>
      <c r="M65" s="691"/>
      <c r="N65" s="691"/>
      <c r="O65" s="691"/>
      <c r="P65" s="691"/>
      <c r="Q65" s="691"/>
      <c r="R65" s="691"/>
    </row>
  </sheetData>
  <sheetProtection algorithmName="SHA-512" hashValue="I64dV8GGc6tQe+bfpSz6T5MKc+txF/p8NEGz40yaAmy5Z1qRkaYslaifXJnvjtHs0SDWV6A1RwsxkXgyhEG7ow==" saltValue="SS5fWOd4bBYmcWLdUkOcxA==" spinCount="100000" sheet="1" objects="1" scenarios="1" selectLockedCells="1"/>
  <dataConsolidate/>
  <mergeCells count="211">
    <mergeCell ref="C17:C19"/>
    <mergeCell ref="D17:D19"/>
    <mergeCell ref="E17:E19"/>
    <mergeCell ref="F17:G19"/>
    <mergeCell ref="H17:I19"/>
    <mergeCell ref="J17:K19"/>
    <mergeCell ref="L17:L19"/>
    <mergeCell ref="G4:O4"/>
    <mergeCell ref="C14:C16"/>
    <mergeCell ref="D14:D16"/>
    <mergeCell ref="E14:E16"/>
    <mergeCell ref="F14:G16"/>
    <mergeCell ref="H14:I16"/>
    <mergeCell ref="J14:K16"/>
    <mergeCell ref="L14:L16"/>
    <mergeCell ref="M14:N16"/>
    <mergeCell ref="O14:O16"/>
    <mergeCell ref="B6:C7"/>
    <mergeCell ref="D6:D7"/>
    <mergeCell ref="E6:E7"/>
    <mergeCell ref="B65:R65"/>
    <mergeCell ref="M26:N28"/>
    <mergeCell ref="R26:R28"/>
    <mergeCell ref="S26:S28"/>
    <mergeCell ref="T26:T28"/>
    <mergeCell ref="J11:K13"/>
    <mergeCell ref="L11:L13"/>
    <mergeCell ref="M11:N13"/>
    <mergeCell ref="O11:O13"/>
    <mergeCell ref="P11:P13"/>
    <mergeCell ref="Q11:Q13"/>
    <mergeCell ref="R11:R13"/>
    <mergeCell ref="S11:S13"/>
    <mergeCell ref="T11:T13"/>
    <mergeCell ref="T23:T25"/>
    <mergeCell ref="J20:K22"/>
    <mergeCell ref="T29:T31"/>
    <mergeCell ref="M32:N34"/>
    <mergeCell ref="R29:R31"/>
    <mergeCell ref="R32:R34"/>
    <mergeCell ref="R35:R37"/>
    <mergeCell ref="R38:R40"/>
    <mergeCell ref="M29:N31"/>
    <mergeCell ref="L32:L34"/>
    <mergeCell ref="B23:C25"/>
    <mergeCell ref="B29:C31"/>
    <mergeCell ref="B32:C34"/>
    <mergeCell ref="B35:C37"/>
    <mergeCell ref="B38:C40"/>
    <mergeCell ref="M23:N25"/>
    <mergeCell ref="L35:L37"/>
    <mergeCell ref="S32:S34"/>
    <mergeCell ref="S23:S25"/>
    <mergeCell ref="L23:L25"/>
    <mergeCell ref="O23:O25"/>
    <mergeCell ref="D35:D37"/>
    <mergeCell ref="D38:D40"/>
    <mergeCell ref="E38:E40"/>
    <mergeCell ref="E35:E37"/>
    <mergeCell ref="F35:G37"/>
    <mergeCell ref="H35:I37"/>
    <mergeCell ref="F38:G40"/>
    <mergeCell ref="H38:I40"/>
    <mergeCell ref="J38:K40"/>
    <mergeCell ref="M38:N40"/>
    <mergeCell ref="S38:S40"/>
    <mergeCell ref="L38:L40"/>
    <mergeCell ref="O38:O40"/>
    <mergeCell ref="S6:T6"/>
    <mergeCell ref="H26:I28"/>
    <mergeCell ref="J26:K28"/>
    <mergeCell ref="J32:K34"/>
    <mergeCell ref="O35:O37"/>
    <mergeCell ref="O32:O34"/>
    <mergeCell ref="J29:K31"/>
    <mergeCell ref="J35:K37"/>
    <mergeCell ref="M35:N37"/>
    <mergeCell ref="T32:T34"/>
    <mergeCell ref="S35:S37"/>
    <mergeCell ref="T35:T37"/>
    <mergeCell ref="L29:L31"/>
    <mergeCell ref="O29:O31"/>
    <mergeCell ref="T17:T19"/>
    <mergeCell ref="M17:N19"/>
    <mergeCell ref="R23:R25"/>
    <mergeCell ref="O17:O19"/>
    <mergeCell ref="P17:P19"/>
    <mergeCell ref="Q17:Q19"/>
    <mergeCell ref="R17:R19"/>
    <mergeCell ref="T38:T40"/>
    <mergeCell ref="S29:S31"/>
    <mergeCell ref="H6:I7"/>
    <mergeCell ref="J6:K7"/>
    <mergeCell ref="M6:N7"/>
    <mergeCell ref="L6:L7"/>
    <mergeCell ref="O6:O7"/>
    <mergeCell ref="P6:Q7"/>
    <mergeCell ref="S8:S10"/>
    <mergeCell ref="T8:T10"/>
    <mergeCell ref="Q20:Q22"/>
    <mergeCell ref="R20:R22"/>
    <mergeCell ref="S20:S22"/>
    <mergeCell ref="T20:T22"/>
    <mergeCell ref="L20:L22"/>
    <mergeCell ref="M20:N22"/>
    <mergeCell ref="O20:O22"/>
    <mergeCell ref="P20:P22"/>
    <mergeCell ref="P14:P16"/>
    <mergeCell ref="Q14:Q16"/>
    <mergeCell ref="R14:R16"/>
    <mergeCell ref="S14:S16"/>
    <mergeCell ref="S17:S19"/>
    <mergeCell ref="T14:T16"/>
    <mergeCell ref="D23:D25"/>
    <mergeCell ref="E23:E25"/>
    <mergeCell ref="F23:G25"/>
    <mergeCell ref="H23:I25"/>
    <mergeCell ref="J23:K25"/>
    <mergeCell ref="F6:G7"/>
    <mergeCell ref="R6:R7"/>
    <mergeCell ref="F8:G10"/>
    <mergeCell ref="D8:D10"/>
    <mergeCell ref="E8:E10"/>
    <mergeCell ref="H8:I10"/>
    <mergeCell ref="J8:K10"/>
    <mergeCell ref="L8:L10"/>
    <mergeCell ref="M8:N10"/>
    <mergeCell ref="O8:O10"/>
    <mergeCell ref="P8:P10"/>
    <mergeCell ref="Q8:Q10"/>
    <mergeCell ref="R8:R10"/>
    <mergeCell ref="D32:D34"/>
    <mergeCell ref="E32:E34"/>
    <mergeCell ref="F32:G34"/>
    <mergeCell ref="H32:I34"/>
    <mergeCell ref="D29:D31"/>
    <mergeCell ref="E29:E31"/>
    <mergeCell ref="F29:G31"/>
    <mergeCell ref="H29:I31"/>
    <mergeCell ref="B8:B22"/>
    <mergeCell ref="C8:C10"/>
    <mergeCell ref="C20:C22"/>
    <mergeCell ref="D20:D22"/>
    <mergeCell ref="E20:E22"/>
    <mergeCell ref="F20:G22"/>
    <mergeCell ref="H20:I22"/>
    <mergeCell ref="C11:C13"/>
    <mergeCell ref="D11:D13"/>
    <mergeCell ref="E11:E13"/>
    <mergeCell ref="F11:G13"/>
    <mergeCell ref="H11:I13"/>
    <mergeCell ref="B26:C28"/>
    <mergeCell ref="D26:D28"/>
    <mergeCell ref="E26:E28"/>
    <mergeCell ref="F26:G28"/>
    <mergeCell ref="R41:R43"/>
    <mergeCell ref="S41:S43"/>
    <mergeCell ref="T41:T43"/>
    <mergeCell ref="B41:C43"/>
    <mergeCell ref="D41:D43"/>
    <mergeCell ref="E41:E43"/>
    <mergeCell ref="F41:G43"/>
    <mergeCell ref="H41:I43"/>
    <mergeCell ref="J41:K43"/>
    <mergeCell ref="L41:L43"/>
    <mergeCell ref="M41:N43"/>
    <mergeCell ref="O41:O43"/>
    <mergeCell ref="R44:R46"/>
    <mergeCell ref="S44:S46"/>
    <mergeCell ref="T44:T46"/>
    <mergeCell ref="B47:C49"/>
    <mergeCell ref="D47:D49"/>
    <mergeCell ref="E47:E49"/>
    <mergeCell ref="F47:G49"/>
    <mergeCell ref="H47:I49"/>
    <mergeCell ref="J47:K49"/>
    <mergeCell ref="L47:L49"/>
    <mergeCell ref="M47:N49"/>
    <mergeCell ref="O47:O49"/>
    <mergeCell ref="R47:R49"/>
    <mergeCell ref="S47:S49"/>
    <mergeCell ref="T47:T49"/>
    <mergeCell ref="B44:C46"/>
    <mergeCell ref="D44:D46"/>
    <mergeCell ref="E44:E46"/>
    <mergeCell ref="F44:G46"/>
    <mergeCell ref="H44:I46"/>
    <mergeCell ref="J44:K46"/>
    <mergeCell ref="L44:L46"/>
    <mergeCell ref="M44:N46"/>
    <mergeCell ref="O44:O46"/>
    <mergeCell ref="B63:R63"/>
    <mergeCell ref="B62:R62"/>
    <mergeCell ref="R50:R52"/>
    <mergeCell ref="S50:S52"/>
    <mergeCell ref="T50:T52"/>
    <mergeCell ref="B50:C52"/>
    <mergeCell ref="D50:D52"/>
    <mergeCell ref="E50:E52"/>
    <mergeCell ref="F50:G52"/>
    <mergeCell ref="H50:I52"/>
    <mergeCell ref="J50:K52"/>
    <mergeCell ref="L50:L52"/>
    <mergeCell ref="M50:N52"/>
    <mergeCell ref="O50:O52"/>
    <mergeCell ref="D55:E56"/>
    <mergeCell ref="H55:H56"/>
    <mergeCell ref="I55:I56"/>
    <mergeCell ref="D57:G57"/>
    <mergeCell ref="D58:E59"/>
    <mergeCell ref="H58:I59"/>
  </mergeCells>
  <phoneticPr fontId="55" type="noConversion"/>
  <conditionalFormatting sqref="Q23">
    <cfRule type="expression" dxfId="45" priority="327" stopIfTrue="1">
      <formula>LEN(TRIM(Q23))=0</formula>
    </cfRule>
  </conditionalFormatting>
  <conditionalFormatting sqref="Q26">
    <cfRule type="expression" dxfId="44" priority="13" stopIfTrue="1">
      <formula>LEN(TRIM(Q26))=0</formula>
    </cfRule>
  </conditionalFormatting>
  <conditionalFormatting sqref="Q29">
    <cfRule type="expression" dxfId="43" priority="6" stopIfTrue="1">
      <formula>LEN(TRIM(Q29))=0</formula>
    </cfRule>
  </conditionalFormatting>
  <conditionalFormatting sqref="Q32">
    <cfRule type="expression" dxfId="42" priority="59" stopIfTrue="1">
      <formula>LEN(TRIM(Q32))=0</formula>
    </cfRule>
  </conditionalFormatting>
  <conditionalFormatting sqref="Q35">
    <cfRule type="expression" dxfId="41" priority="58" stopIfTrue="1">
      <formula>LEN(TRIM(Q35))=0</formula>
    </cfRule>
  </conditionalFormatting>
  <conditionalFormatting sqref="Q41">
    <cfRule type="expression" dxfId="40" priority="49" stopIfTrue="1">
      <formula>LEN(TRIM(Q41))=0</formula>
    </cfRule>
  </conditionalFormatting>
  <conditionalFormatting sqref="Q44">
    <cfRule type="expression" dxfId="39" priority="35" stopIfTrue="1">
      <formula>LEN(TRIM(Q44))=0</formula>
    </cfRule>
  </conditionalFormatting>
  <conditionalFormatting sqref="Q47">
    <cfRule type="expression" dxfId="38" priority="28" stopIfTrue="1">
      <formula>LEN(TRIM(Q47))=0</formula>
    </cfRule>
  </conditionalFormatting>
  <conditionalFormatting sqref="Q50">
    <cfRule type="expression" dxfId="37" priority="21" stopIfTrue="1">
      <formula>LEN(TRIM(Q50))=0</formula>
    </cfRule>
  </conditionalFormatting>
  <conditionalFormatting sqref="R8:R52">
    <cfRule type="cellIs" dxfId="36" priority="9" operator="equal">
      <formula>"I.O. (Plausibilität unklar)"</formula>
    </cfRule>
    <cfRule type="cellIs" dxfId="35" priority="10" operator="equal">
      <formula>"I.O."</formula>
    </cfRule>
    <cfRule type="cellIs" dxfId="34" priority="23" stopIfTrue="1" operator="equal">
      <formula>"Ausnahme (Plausibilität unklar)"</formula>
    </cfRule>
    <cfRule type="expression" dxfId="33" priority="117" stopIfTrue="1">
      <formula>OR(R8=$F$58,R8=$F$59)</formula>
    </cfRule>
    <cfRule type="cellIs" dxfId="32" priority="119" stopIfTrue="1" operator="equal">
      <formula>"Sollvorgabe nicht erfüllt"</formula>
    </cfRule>
  </conditionalFormatting>
  <conditionalFormatting sqref="S8:S52">
    <cfRule type="notContainsBlanks" dxfId="31" priority="420" stopIfTrue="1">
      <formula>LEN(TRIM(S8))&gt;0</formula>
    </cfRule>
    <cfRule type="expression" dxfId="30" priority="421" stopIfTrue="1">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6">
    <dataValidation type="whole" showErrorMessage="1" errorTitle="Eingabefehler" error="1. Tabellenblatt Basisdaten muss vollständig ausgefüllt sein._x000a_2. Zähler muss eine positive ganze Zahl sein._x000a_3. Zähler kann nicht größer als Nenner sein." sqref="Q35 Q32 Q29 Q23 Q41 Q44 Q47 Q50" xr:uid="{00000000-0002-0000-0700-000000000000}">
      <formula1>0</formula1>
      <formula2>IF(Q24="",5000,Q24)</formula2>
    </dataValidation>
    <dataValidation errorStyle="information" allowBlank="1" showInputMessage="1" showErrorMessage="1" errorTitle="Kennzahl" promptTitle="Kennzahl" sqref="D6:D7 B6" xr:uid="{00000000-0002-0000-0700-000001000000}"/>
    <dataValidation type="whole" showErrorMessage="1" errorTitle="Eingabefehler" error="1. Tabellenblatt Basisdaten muss vollständig ausgefüllt sein!_x000a_2. Zähler muss eine positive ganze Zahl sein." sqref="Q38" xr:uid="{00000000-0002-0000-0700-000002000000}">
      <formula1>0</formula1>
      <formula2>IF(Q39="",0,5000)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700-000003000000}">
      <formula1>30</formula1>
      <formula2>500</formula2>
    </dataValidation>
    <dataValidation type="textLength" allowBlank="1" showInputMessage="1" showErrorMessage="1" errorTitle="Zeichenlänge" error="Minimal 30 Zeichen und max. 500 Zeichen." sqref="T8:T11 S20:T26 S29:T59 S11:S13 S14:S16 S17:S19" xr:uid="{00000000-0002-0000-0700-000004000000}">
      <formula1>30</formula1>
      <formula2>500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Q26" xr:uid="{00000000-0002-0000-0700-000005000000}">
      <formula1>0</formula1>
      <formula2>IF(Q27="",5000,Q27)</formula2>
    </dataValidation>
  </dataValidations>
  <pageMargins left="0.7" right="0.7" top="0.75" bottom="0.75" header="0.3" footer="0.3"/>
  <pageSetup paperSize="9" scale="90" fitToHeight="0" orientation="landscape" r:id="rId1"/>
  <headerFooter>
    <oddFooter>&amp;L&amp;"Arial,Standard"&amp;7
&amp;F&amp;C&amp;"Arial,Standard"&amp;7
 © DKG  Alle Rechte vorbehalten&amp;R&amp;"Arial,Standard"&amp;7
&amp;P</oddFooter>
  </headerFooter>
  <rowBreaks count="3" manualBreakCount="3">
    <brk id="22" min="1" max="17" man="1"/>
    <brk id="37" min="1" max="17" man="1"/>
    <brk id="49" min="1" max="17" man="1"/>
  </rowBreaks>
  <ignoredErrors>
    <ignoredError sqref="D38 D8 D23 D35" twoDigitTextYear="1"/>
  </ignoredErrors>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dimension ref="A1:K26"/>
  <sheetViews>
    <sheetView showGridLines="0" zoomScaleNormal="100" workbookViewId="0">
      <selection activeCell="B1" sqref="B1"/>
    </sheetView>
  </sheetViews>
  <sheetFormatPr defaultColWidth="9.140625" defaultRowHeight="12.75" x14ac:dyDescent="0.25"/>
  <cols>
    <col min="1" max="1" width="23.7109375" style="21" customWidth="1"/>
    <col min="2" max="4" width="20.7109375" style="21" customWidth="1"/>
    <col min="5" max="5" width="9.7109375" style="21" customWidth="1"/>
    <col min="6" max="6" width="39.140625" style="21" customWidth="1"/>
    <col min="7" max="7" width="46.85546875" style="21" customWidth="1"/>
    <col min="8" max="8" width="12" style="21" customWidth="1"/>
    <col min="9" max="9" width="23" style="21" customWidth="1"/>
    <col min="10" max="10" width="23.140625" style="21" customWidth="1"/>
    <col min="11" max="11" width="25.7109375" style="21" customWidth="1"/>
    <col min="12" max="16384" width="9.140625" style="21"/>
  </cols>
  <sheetData>
    <row r="1" spans="1:11" x14ac:dyDescent="0.25">
      <c r="A1" s="19" t="s">
        <v>70</v>
      </c>
      <c r="B1" s="20">
        <v>240</v>
      </c>
    </row>
    <row r="2" spans="1:11" x14ac:dyDescent="0.25">
      <c r="A2" s="19" t="s">
        <v>66</v>
      </c>
      <c r="B2" s="20" t="str">
        <f>IF(Basisdaten!D6=0,"",Basisdaten!D6)</f>
        <v/>
      </c>
      <c r="I2" s="22"/>
    </row>
    <row r="3" spans="1:11" x14ac:dyDescent="0.25">
      <c r="A3" s="19" t="s">
        <v>71</v>
      </c>
      <c r="B3" s="23" t="str">
        <f>IF(Basisdaten!L12=0,"",Basisdaten!L12)</f>
        <v/>
      </c>
    </row>
    <row r="5" spans="1:11" x14ac:dyDescent="0.25">
      <c r="A5" s="26" t="s">
        <v>52</v>
      </c>
      <c r="B5" s="20"/>
    </row>
    <row r="6" spans="1:11" x14ac:dyDescent="0.25">
      <c r="A6" s="26" t="s">
        <v>53</v>
      </c>
      <c r="B6" s="20"/>
    </row>
    <row r="7" spans="1:11" x14ac:dyDescent="0.25">
      <c r="A7" s="26" t="s">
        <v>54</v>
      </c>
      <c r="B7" s="20"/>
    </row>
    <row r="8" spans="1:11" x14ac:dyDescent="0.25">
      <c r="A8" s="26" t="s">
        <v>55</v>
      </c>
      <c r="B8" s="20"/>
    </row>
    <row r="9" spans="1:11" ht="15" x14ac:dyDescent="0.25">
      <c r="A9" s="26" t="s">
        <v>56</v>
      </c>
      <c r="B9" s="20"/>
      <c r="F9"/>
    </row>
    <row r="11" spans="1:11" x14ac:dyDescent="0.25">
      <c r="A11" s="27" t="s">
        <v>36</v>
      </c>
      <c r="B11" s="27" t="s">
        <v>37</v>
      </c>
      <c r="C11" s="27" t="s">
        <v>24</v>
      </c>
      <c r="D11" s="27" t="s">
        <v>38</v>
      </c>
      <c r="E11" s="27" t="s">
        <v>39</v>
      </c>
      <c r="F11" s="27" t="s">
        <v>40</v>
      </c>
      <c r="G11" s="27" t="s">
        <v>41</v>
      </c>
      <c r="H11" s="27" t="s">
        <v>42</v>
      </c>
      <c r="I11" s="30" t="s">
        <v>57</v>
      </c>
      <c r="J11" s="30" t="s">
        <v>58</v>
      </c>
      <c r="K11" s="30" t="s">
        <v>59</v>
      </c>
    </row>
    <row r="12" spans="1:11" x14ac:dyDescent="0.25">
      <c r="A12" s="91" t="s">
        <v>96</v>
      </c>
      <c r="B12" s="25" t="str">
        <f>IF('Kennzahlenbogen_(KB)'!Q8= 0,"n.d.",'Kennzahlenbogen_(KB)'!Q8)</f>
        <v>n.d.</v>
      </c>
      <c r="C12" s="92"/>
      <c r="D12" s="93"/>
      <c r="E12" s="25">
        <f>Berechnung1!N27</f>
        <v>1</v>
      </c>
      <c r="F12" s="20" t="str">
        <f>IF('Kennzahlenbogen_(KB)'!S8=0,"",'Kennzahlenbogen_(KB)'!S8)</f>
        <v/>
      </c>
      <c r="G12" s="20" t="str">
        <f>IF('Kennzahlenbogen_(KB)'!T8=0,"",'Kennzahlenbogen_(KB)'!T8)</f>
        <v/>
      </c>
      <c r="H12" s="25">
        <f>Berechnung1!O27</f>
        <v>0</v>
      </c>
      <c r="I12" s="20"/>
      <c r="J12" s="20"/>
      <c r="K12" s="20"/>
    </row>
    <row r="13" spans="1:11" x14ac:dyDescent="0.25">
      <c r="A13" s="91" t="s">
        <v>97</v>
      </c>
      <c r="B13" s="223" t="str">
        <f>IF('Kennzahlenbogen_(KB)'!Q11= 0,"n.d.",'Kennzahlenbogen_(KB)'!Q11)</f>
        <v>n.d.</v>
      </c>
      <c r="C13" s="92"/>
      <c r="D13" s="93"/>
      <c r="E13" s="25">
        <f>Berechnung1!N30</f>
        <v>1</v>
      </c>
      <c r="F13" s="20" t="str">
        <f>IF('Kennzahlenbogen_(KB)'!S11=0,"",'Kennzahlenbogen_(KB)'!S11)</f>
        <v/>
      </c>
      <c r="G13" s="20" t="str">
        <f>IF('Kennzahlenbogen_(KB)'!T11=0,"",'Kennzahlenbogen_(KB)'!T11)</f>
        <v/>
      </c>
      <c r="H13" s="25">
        <f>Berechnung1!O30</f>
        <v>0</v>
      </c>
      <c r="I13" s="20"/>
      <c r="J13" s="20"/>
      <c r="K13" s="20"/>
    </row>
    <row r="14" spans="1:11" x14ac:dyDescent="0.25">
      <c r="A14" s="91" t="s">
        <v>514</v>
      </c>
      <c r="B14" s="25" t="str">
        <f>IF('Kennzahlenbogen_(KB)'!Q14= 0, "n.d.", 'Kennzahlenbogen_(KB)'!Q14)</f>
        <v>n.d.</v>
      </c>
      <c r="C14" s="92"/>
      <c r="D14" s="93"/>
      <c r="E14" s="25">
        <f>Berechnung1!N33</f>
        <v>1</v>
      </c>
      <c r="F14" s="20" t="str">
        <f>IF('Kennzahlenbogen_(KB)'!S14=0,"",'Kennzahlenbogen_(KB)'!S14)</f>
        <v/>
      </c>
      <c r="G14" s="20" t="str">
        <f>IF('Kennzahlenbogen_(KB)'!T14=0,"",'Kennzahlenbogen_(KB)'!T14)</f>
        <v/>
      </c>
      <c r="H14" s="25">
        <f>Berechnung1!O33</f>
        <v>0</v>
      </c>
      <c r="I14" s="20"/>
      <c r="J14" s="20"/>
      <c r="K14" s="20"/>
    </row>
    <row r="15" spans="1:11" x14ac:dyDescent="0.25">
      <c r="A15" s="91" t="s">
        <v>670</v>
      </c>
      <c r="B15" s="25" t="str">
        <f>IF('Kennzahlenbogen_(KB)'!Q17= 0, "n.d.", 'Kennzahlenbogen_(KB)'!Q17)</f>
        <v>n.d.</v>
      </c>
      <c r="C15" s="92"/>
      <c r="D15" s="93"/>
      <c r="E15" s="25">
        <f>Berechnung1!N36</f>
        <v>1</v>
      </c>
      <c r="F15" s="20" t="str">
        <f>IF('Kennzahlenbogen_(KB)'!S17=0,"",'Kennzahlenbogen_(KB)'!S17)</f>
        <v/>
      </c>
      <c r="G15" s="20" t="str">
        <f>IF('Kennzahlenbogen_(KB)'!T17=0,"",'Kennzahlenbogen_(KB)'!T17)</f>
        <v/>
      </c>
      <c r="H15" s="25">
        <f>Berechnung1!O36</f>
        <v>0</v>
      </c>
      <c r="I15" s="20"/>
      <c r="J15" s="20"/>
      <c r="K15" s="20"/>
    </row>
    <row r="16" spans="1:11" x14ac:dyDescent="0.25">
      <c r="A16" s="91" t="s">
        <v>671</v>
      </c>
      <c r="B16" s="223" t="str">
        <f>IF('Kennzahlenbogen_(KB)'!Q20= 0, "n.d.", 'Kennzahlenbogen_(KB)'!Q20)</f>
        <v>n.d.</v>
      </c>
      <c r="C16" s="92"/>
      <c r="D16" s="93"/>
      <c r="E16" s="25">
        <f>Berechnung1!N39</f>
        <v>1</v>
      </c>
      <c r="F16" s="20" t="str">
        <f>IF('Kennzahlenbogen_(KB)'!S20=0,"",'Kennzahlenbogen_(KB)'!S20)</f>
        <v/>
      </c>
      <c r="G16" s="20" t="str">
        <f>IF('Kennzahlenbogen_(KB)'!T20=0,"",'Kennzahlenbogen_(KB)'!T20)</f>
        <v/>
      </c>
      <c r="H16" s="25">
        <f>Berechnung1!O39</f>
        <v>0</v>
      </c>
      <c r="I16" s="20"/>
      <c r="J16" s="20"/>
      <c r="K16" s="20"/>
    </row>
    <row r="17" spans="1:11" x14ac:dyDescent="0.25">
      <c r="A17" s="91" t="s">
        <v>597</v>
      </c>
      <c r="B17" s="25" t="str">
        <f>IF('Kennzahlenbogen_(KB)'!Q23= "", "",'Kennzahlenbogen_(KB)'!Q23)</f>
        <v/>
      </c>
      <c r="C17" s="25">
        <f>IF('Kennzahlenbogen_(KB)'!Q24="","",'Kennzahlenbogen_(KB)'!Q24)</f>
        <v>0</v>
      </c>
      <c r="D17" s="61" t="str">
        <f>IF('Kennzahlenbogen_(KB)'!Q25="n.d.","n.d.",'Kennzahlenbogen_(KB)'!Q25*100)</f>
        <v>n.d.</v>
      </c>
      <c r="E17" s="25">
        <f>Berechnung1!N42</f>
        <v>1</v>
      </c>
      <c r="F17" s="20" t="str">
        <f>IF('Kennzahlenbogen_(KB)'!S23=0,"",'Kennzahlenbogen_(KB)'!S23)</f>
        <v/>
      </c>
      <c r="G17" s="20" t="str">
        <f>IF('Kennzahlenbogen_(KB)'!T23=0,"",'Kennzahlenbogen_(KB)'!T23)</f>
        <v/>
      </c>
      <c r="H17" s="25">
        <f>Berechnung1!O42</f>
        <v>0</v>
      </c>
      <c r="I17" s="20"/>
      <c r="J17" s="20"/>
      <c r="K17" s="20"/>
    </row>
    <row r="18" spans="1:11" x14ac:dyDescent="0.25">
      <c r="A18" s="91" t="s">
        <v>598</v>
      </c>
      <c r="B18" s="25" t="str">
        <f>IF('Kennzahlenbogen_(KB)'!Q26= "", "",'Kennzahlenbogen_(KB)'!Q26)</f>
        <v/>
      </c>
      <c r="C18" s="25">
        <f>IF('Kennzahlenbogen_(KB)'!Q27="","",'Kennzahlenbogen_(KB)'!Q27)</f>
        <v>0</v>
      </c>
      <c r="D18" s="220" t="str">
        <f>IF('Kennzahlenbogen_(KB)'!Q28="n.d.","n.d.",IF('Kennzahlenbogen_(KB)'!Q28="","n.d.",'Kennzahlenbogen_(KB)'!Q28*100))</f>
        <v>n.d.</v>
      </c>
      <c r="E18" s="25">
        <f>Berechnung1!N45</f>
        <v>1</v>
      </c>
      <c r="F18" s="20" t="str">
        <f>IF('Kennzahlenbogen_(KB)'!S26=0,"",'Kennzahlenbogen_(KB)'!S26)</f>
        <v/>
      </c>
      <c r="G18" s="20" t="str">
        <f>IF('Kennzahlenbogen_(KB)'!T26=0,"",'Kennzahlenbogen_(KB)'!T26)</f>
        <v/>
      </c>
      <c r="H18" s="25">
        <f>Berechnung1!O45</f>
        <v>0</v>
      </c>
      <c r="I18" s="20"/>
      <c r="J18" s="20"/>
      <c r="K18" s="20"/>
    </row>
    <row r="19" spans="1:11" x14ac:dyDescent="0.25">
      <c r="A19" s="91">
        <v>3</v>
      </c>
      <c r="B19" s="25" t="str">
        <f>IF('Kennzahlenbogen_(KB)'!Q29= "", "",'Kennzahlenbogen_(KB)'!Q29)</f>
        <v/>
      </c>
      <c r="C19" s="25">
        <f>IF('Kennzahlenbogen_(KB)'!Q30="","",'Kennzahlenbogen_(KB)'!Q30)</f>
        <v>0</v>
      </c>
      <c r="D19" s="61" t="str">
        <f>IF('Kennzahlenbogen_(KB)'!Q31="n.d.","n.d.",'Kennzahlenbogen_(KB)'!Q31*100)</f>
        <v>n.d.</v>
      </c>
      <c r="E19" s="25">
        <f>Berechnung1!N48</f>
        <v>1</v>
      </c>
      <c r="F19" s="20" t="str">
        <f>IF('Kennzahlenbogen_(KB)'!S29=0,"",'Kennzahlenbogen_(KB)'!S29)</f>
        <v/>
      </c>
      <c r="G19" s="20" t="str">
        <f>IF('Kennzahlenbogen_(KB)'!T29=0,"",'Kennzahlenbogen_(KB)'!T29)</f>
        <v/>
      </c>
      <c r="H19" s="25">
        <f>Berechnung1!O48</f>
        <v>0</v>
      </c>
      <c r="I19" s="20"/>
      <c r="J19" s="20"/>
      <c r="K19" s="20"/>
    </row>
    <row r="20" spans="1:11" x14ac:dyDescent="0.25">
      <c r="A20" s="28">
        <v>4</v>
      </c>
      <c r="B20" s="25" t="str">
        <f>IF('Kennzahlenbogen_(KB)'!Q32= "", "",'Kennzahlenbogen_(KB)'!Q32)</f>
        <v/>
      </c>
      <c r="C20" s="25">
        <f>IF('Kennzahlenbogen_(KB)'!Q33="","",'Kennzahlenbogen_(KB)'!Q33)</f>
        <v>0</v>
      </c>
      <c r="D20" s="61" t="str">
        <f>IF('Kennzahlenbogen_(KB)'!Q34="n.d.","n.d.",'Kennzahlenbogen_(KB)'!Q34*100)</f>
        <v>n.d.</v>
      </c>
      <c r="E20" s="25">
        <f>Berechnung1!N51</f>
        <v>1</v>
      </c>
      <c r="F20" s="20" t="str">
        <f>IF('Kennzahlenbogen_(KB)'!S32=0,"",'Kennzahlenbogen_(KB)'!S32)</f>
        <v/>
      </c>
      <c r="G20" s="20" t="str">
        <f>IF('Kennzahlenbogen_(KB)'!T32=0,"",'Kennzahlenbogen_(KB)'!T32)</f>
        <v/>
      </c>
      <c r="H20" s="25">
        <f>Berechnung1!O51</f>
        <v>0</v>
      </c>
      <c r="I20" s="20"/>
      <c r="J20" s="20"/>
      <c r="K20" s="20"/>
    </row>
    <row r="21" spans="1:11" x14ac:dyDescent="0.25">
      <c r="A21" s="91">
        <v>5</v>
      </c>
      <c r="B21" s="25" t="str">
        <f>IF('Kennzahlenbogen_(KB)'!Q35= "", "",'Kennzahlenbogen_(KB)'!Q35)</f>
        <v/>
      </c>
      <c r="C21" s="25">
        <f>IF('Kennzahlenbogen_(KB)'!Q36="","",'Kennzahlenbogen_(KB)'!Q36)</f>
        <v>0</v>
      </c>
      <c r="D21" s="61" t="str">
        <f>IF('Kennzahlenbogen_(KB)'!Q37="n.d.","n.d.",'Kennzahlenbogen_(KB)'!Q37*100)</f>
        <v>n.d.</v>
      </c>
      <c r="E21" s="25">
        <f>Berechnung1!N54</f>
        <v>1</v>
      </c>
      <c r="F21" s="20" t="str">
        <f>IF('Kennzahlenbogen_(KB)'!S35=0,"",'Kennzahlenbogen_(KB)'!S35)</f>
        <v/>
      </c>
      <c r="G21" s="20" t="str">
        <f>IF('Kennzahlenbogen_(KB)'!T35=0,"",'Kennzahlenbogen_(KB)'!T35)</f>
        <v/>
      </c>
      <c r="H21" s="25">
        <f>Berechnung1!O54</f>
        <v>0</v>
      </c>
      <c r="I21" s="20"/>
      <c r="J21" s="20"/>
      <c r="K21" s="20"/>
    </row>
    <row r="22" spans="1:11" x14ac:dyDescent="0.25">
      <c r="A22" s="91">
        <v>6</v>
      </c>
      <c r="B22" s="25">
        <f>IF('Kennzahlenbogen_(KB)'!Q38= "", "",'Kennzahlenbogen_(KB)'!Q38)</f>
        <v>0</v>
      </c>
      <c r="C22" s="25">
        <f>IF('Kennzahlenbogen_(KB)'!Q39="","",'Kennzahlenbogen_(KB)'!Q39)</f>
        <v>0</v>
      </c>
      <c r="D22" s="61" t="str">
        <f>IF('Kennzahlenbogen_(KB)'!Q40="n.d.","n.d.",'Kennzahlenbogen_(KB)'!Q40*100)</f>
        <v>n.d.</v>
      </c>
      <c r="E22" s="25">
        <f>Berechnung1!N57</f>
        <v>1</v>
      </c>
      <c r="F22" s="20" t="str">
        <f>IF('Kennzahlenbogen_(KB)'!S38=0,"",'Kennzahlenbogen_(KB)'!S38)</f>
        <v/>
      </c>
      <c r="G22" s="20" t="str">
        <f>IF('Kennzahlenbogen_(KB)'!T38=0,"",'Kennzahlenbogen_(KB)'!T38)</f>
        <v/>
      </c>
      <c r="H22" s="25">
        <f>Berechnung1!O57</f>
        <v>0</v>
      </c>
      <c r="I22" s="20"/>
      <c r="J22" s="20"/>
      <c r="K22" s="20"/>
    </row>
    <row r="23" spans="1:11" x14ac:dyDescent="0.25">
      <c r="A23" s="91">
        <v>7</v>
      </c>
      <c r="B23" s="25" t="str">
        <f>IF('Kennzahlenbogen_(KB)'!Q41= "", "",'Kennzahlenbogen_(KB)'!Q41)</f>
        <v/>
      </c>
      <c r="C23" s="25">
        <f>IF('Kennzahlenbogen_(KB)'!Q42="","",'Kennzahlenbogen_(KB)'!Q42)</f>
        <v>0</v>
      </c>
      <c r="D23" s="61" t="str">
        <f>IF('Kennzahlenbogen_(KB)'!Q43="n.d.","n.d.",'Kennzahlenbogen_(KB)'!Q43*100)</f>
        <v>n.d.</v>
      </c>
      <c r="E23" s="25">
        <f>Berechnung1!N60</f>
        <v>1</v>
      </c>
      <c r="F23" s="20" t="str">
        <f>IF('Kennzahlenbogen_(KB)'!S41=0,"",'Kennzahlenbogen_(KB)'!S41)</f>
        <v/>
      </c>
      <c r="G23" s="20" t="str">
        <f>IF('Kennzahlenbogen_(KB)'!T41=0,"",'Kennzahlenbogen_(KB)'!T41)</f>
        <v/>
      </c>
      <c r="H23" s="25">
        <f>Berechnung1!O60</f>
        <v>0</v>
      </c>
      <c r="I23" s="20"/>
      <c r="J23" s="20"/>
      <c r="K23" s="20"/>
    </row>
    <row r="24" spans="1:11" x14ac:dyDescent="0.25">
      <c r="A24" s="91">
        <v>8</v>
      </c>
      <c r="B24" s="25" t="str">
        <f>IF('Kennzahlenbogen_(KB)'!Q44= "", "",'Kennzahlenbogen_(KB)'!Q44)</f>
        <v/>
      </c>
      <c r="C24" s="25">
        <f>IF('Kennzahlenbogen_(KB)'!Q45="","",'Kennzahlenbogen_(KB)'!Q45)</f>
        <v>0</v>
      </c>
      <c r="D24" s="61" t="str">
        <f>IF('Kennzahlenbogen_(KB)'!Q46="n.d.","n.d.",'Kennzahlenbogen_(KB)'!Q46*100)</f>
        <v>n.d.</v>
      </c>
      <c r="E24" s="25">
        <f>Berechnung1!N63</f>
        <v>1</v>
      </c>
      <c r="F24" s="20" t="str">
        <f>IF('Kennzahlenbogen_(KB)'!S44=0,"",'Kennzahlenbogen_(KB)'!S44)</f>
        <v/>
      </c>
      <c r="G24" s="20" t="str">
        <f>IF('Kennzahlenbogen_(KB)'!T44=0,"",'Kennzahlenbogen_(KB)'!T44)</f>
        <v/>
      </c>
      <c r="H24" s="25">
        <f>Berechnung1!O63</f>
        <v>0</v>
      </c>
      <c r="I24" s="20"/>
      <c r="J24" s="20"/>
      <c r="K24" s="20"/>
    </row>
    <row r="25" spans="1:11" x14ac:dyDescent="0.25">
      <c r="A25" s="91">
        <v>9</v>
      </c>
      <c r="B25" s="25" t="str">
        <f>IF('Kennzahlenbogen_(KB)'!Q47= "", "",'Kennzahlenbogen_(KB)'!Q47)</f>
        <v/>
      </c>
      <c r="C25" s="25">
        <f>IF('Kennzahlenbogen_(KB)'!Q48="","",'Kennzahlenbogen_(KB)'!Q48)</f>
        <v>0</v>
      </c>
      <c r="D25" s="61" t="str">
        <f>IF('Kennzahlenbogen_(KB)'!Q49="n.d.","n.d.",'Kennzahlenbogen_(KB)'!Q49*100)</f>
        <v>n.d.</v>
      </c>
      <c r="E25" s="25">
        <f>Berechnung1!N66</f>
        <v>1</v>
      </c>
      <c r="F25" s="20" t="str">
        <f>IF('Kennzahlenbogen_(KB)'!S47=0,"",'Kennzahlenbogen_(KB)'!S47)</f>
        <v/>
      </c>
      <c r="G25" s="20" t="str">
        <f>IF('Kennzahlenbogen_(KB)'!T47=0,"",'Kennzahlenbogen_(KB)'!T47)</f>
        <v/>
      </c>
      <c r="H25" s="25">
        <f>Berechnung1!O66</f>
        <v>0</v>
      </c>
      <c r="I25" s="20"/>
      <c r="J25" s="20"/>
      <c r="K25" s="20"/>
    </row>
    <row r="26" spans="1:11" x14ac:dyDescent="0.25">
      <c r="A26" s="91">
        <v>10</v>
      </c>
      <c r="B26" s="25" t="str">
        <f>IF('Kennzahlenbogen_(KB)'!Q50= "", "",'Kennzahlenbogen_(KB)'!Q50)</f>
        <v/>
      </c>
      <c r="C26" s="25">
        <f>IF('Kennzahlenbogen_(KB)'!Q51="","",'Kennzahlenbogen_(KB)'!Q51)</f>
        <v>0</v>
      </c>
      <c r="D26" s="220" t="str">
        <f>IF('Kennzahlenbogen_(KB)'!Q52="n.d.","n.d.",IF('Kennzahlenbogen_(KB)'!Q52="","n.d.",'Kennzahlenbogen_(KB)'!Q52*100))</f>
        <v>n.d.</v>
      </c>
      <c r="E26" s="25">
        <f>Berechnung1!N69</f>
        <v>1</v>
      </c>
      <c r="F26" s="20" t="str">
        <f>IF('Kennzahlenbogen_(KB)'!S50=0,"",'Kennzahlenbogen_(KB)'!S50)</f>
        <v/>
      </c>
      <c r="G26" s="20" t="str">
        <f>IF('Kennzahlenbogen_(KB)'!T50=0,"",'Kennzahlenbogen_(KB)'!T50)</f>
        <v/>
      </c>
      <c r="H26" s="25">
        <f>Berechnung1!O69</f>
        <v>0</v>
      </c>
      <c r="I26" s="20"/>
      <c r="J26" s="20"/>
      <c r="K26" s="20"/>
    </row>
  </sheetData>
  <phoneticPr fontId="55" type="noConversion"/>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4"/>
  <dimension ref="A3:O71"/>
  <sheetViews>
    <sheetView showGridLines="0" zoomScaleNormal="100" workbookViewId="0">
      <selection activeCell="B9" sqref="B9"/>
    </sheetView>
  </sheetViews>
  <sheetFormatPr defaultColWidth="9.140625" defaultRowHeight="14.25" x14ac:dyDescent="0.25"/>
  <cols>
    <col min="1" max="1" width="9.140625" style="83" customWidth="1"/>
    <col min="2" max="2" width="14.85546875" style="83" customWidth="1"/>
    <col min="3" max="3" width="9.140625" style="83" customWidth="1"/>
    <col min="4" max="4" width="13.7109375" style="83" customWidth="1"/>
    <col min="5" max="5" width="18.42578125" style="83" customWidth="1"/>
    <col min="6" max="6" width="15.42578125" style="83" customWidth="1"/>
    <col min="7" max="7" width="21.140625" style="83" customWidth="1"/>
    <col min="8" max="9" width="20.28515625" style="83" customWidth="1"/>
    <col min="10" max="10" width="14.5703125" style="83" customWidth="1"/>
    <col min="11" max="11" width="15.42578125" style="83" customWidth="1"/>
    <col min="12" max="12" width="16.28515625" style="83" customWidth="1"/>
    <col min="13" max="18" width="9.140625" style="83" customWidth="1"/>
    <col min="19" max="19" width="20.7109375" style="83" customWidth="1"/>
    <col min="20" max="20" width="24.140625" style="83" customWidth="1"/>
    <col min="21" max="21" width="20.7109375" style="83" customWidth="1"/>
    <col min="22" max="16384" width="9.140625" style="83"/>
  </cols>
  <sheetData>
    <row r="3" spans="2:15" s="69" customFormat="1" ht="15" x14ac:dyDescent="0.25">
      <c r="C3" s="68" t="s">
        <v>2</v>
      </c>
      <c r="M3" s="70"/>
      <c r="N3" s="70"/>
      <c r="O3" s="70"/>
    </row>
    <row r="4" spans="2:15" s="69" customFormat="1" ht="27" customHeight="1" x14ac:dyDescent="0.25">
      <c r="C4" s="81"/>
      <c r="D4" s="46" t="s">
        <v>72</v>
      </c>
      <c r="E4" s="81"/>
      <c r="F4" s="81"/>
      <c r="G4" s="81"/>
      <c r="H4" s="81"/>
      <c r="I4" s="81"/>
      <c r="K4" s="81"/>
      <c r="M4" s="70"/>
      <c r="N4" s="70"/>
      <c r="O4" s="70"/>
    </row>
    <row r="5" spans="2:15" s="69" customFormat="1" ht="22.5" x14ac:dyDescent="0.25">
      <c r="C5" s="46" t="s">
        <v>75</v>
      </c>
      <c r="D5" s="46" t="s">
        <v>3</v>
      </c>
      <c r="E5" s="46" t="s">
        <v>64</v>
      </c>
      <c r="F5" s="46" t="s">
        <v>77</v>
      </c>
      <c r="G5" s="46" t="s">
        <v>76</v>
      </c>
      <c r="H5" s="46" t="s">
        <v>493</v>
      </c>
      <c r="I5" s="46" t="s">
        <v>4</v>
      </c>
      <c r="K5" s="46" t="s">
        <v>529</v>
      </c>
      <c r="M5" s="70"/>
      <c r="N5" s="70"/>
      <c r="O5" s="70"/>
    </row>
    <row r="6" spans="2:15" s="69" customFormat="1" x14ac:dyDescent="0.25">
      <c r="C6" s="46">
        <f>COUNTIF('Kennzahlenbogen_(KB)'!$R$8:$R$50,C5)</f>
        <v>0</v>
      </c>
      <c r="D6" s="46">
        <f>COUNTIF('Kennzahlenbogen_(KB)'!$R$8:$R$50,D5)</f>
        <v>0</v>
      </c>
      <c r="E6" s="46">
        <f>COUNTIF('Kennzahlenbogen_(KB)'!$R$8:$R$50,E5)</f>
        <v>0</v>
      </c>
      <c r="F6" s="46">
        <f>COUNTIF('Kennzahlenbogen_(KB)'!$R$8:$R$50,F5)</f>
        <v>15</v>
      </c>
      <c r="G6" s="46">
        <f>COUNTIF('Kennzahlenbogen_(KB)'!$R$8:$R$50,G5)</f>
        <v>0</v>
      </c>
      <c r="H6" s="46">
        <f>COUNTIF('Kennzahlenbogen_(KB)'!$R$8:$R$50,H5)</f>
        <v>0</v>
      </c>
      <c r="I6" s="46">
        <f t="shared" ref="I6:I11" si="0">SUM(C6:H6)</f>
        <v>15</v>
      </c>
      <c r="K6" s="46">
        <f>D6+H6</f>
        <v>0</v>
      </c>
      <c r="M6" s="70"/>
      <c r="N6" s="70"/>
      <c r="O6" s="70"/>
    </row>
    <row r="7" spans="2:15" s="69" customFormat="1" x14ac:dyDescent="0.25">
      <c r="C7" s="46"/>
      <c r="D7" s="46">
        <f>C6+D6+H6</f>
        <v>0</v>
      </c>
      <c r="E7" s="46">
        <f>E6</f>
        <v>0</v>
      </c>
      <c r="F7" s="46"/>
      <c r="G7" s="46">
        <f>F6+G6</f>
        <v>15</v>
      </c>
      <c r="H7" s="46">
        <f>H6+D6+C6</f>
        <v>0</v>
      </c>
      <c r="I7" s="46">
        <f t="shared" si="0"/>
        <v>15</v>
      </c>
      <c r="K7" s="81"/>
      <c r="M7" s="70"/>
      <c r="N7" s="70"/>
      <c r="O7" s="70"/>
    </row>
    <row r="8" spans="2:15" s="69" customFormat="1" x14ac:dyDescent="0.25">
      <c r="B8" s="69" t="s">
        <v>87</v>
      </c>
      <c r="C8" s="46"/>
      <c r="D8" s="46"/>
      <c r="E8" s="46">
        <f>D7+E7</f>
        <v>0</v>
      </c>
      <c r="F8" s="46"/>
      <c r="G8" s="46">
        <f>G7</f>
        <v>15</v>
      </c>
      <c r="H8" s="46"/>
      <c r="I8" s="46">
        <f t="shared" si="0"/>
        <v>15</v>
      </c>
      <c r="K8" s="81"/>
      <c r="M8" s="70"/>
      <c r="N8" s="70"/>
      <c r="O8" s="70"/>
    </row>
    <row r="9" spans="2:15" s="69" customFormat="1" x14ac:dyDescent="0.25">
      <c r="B9" s="182">
        <v>15</v>
      </c>
      <c r="C9" s="102">
        <f t="shared" ref="C9:H9" si="1">ROUND(C6/$B$9,4)</f>
        <v>0</v>
      </c>
      <c r="D9" s="102">
        <f t="shared" si="1"/>
        <v>0</v>
      </c>
      <c r="E9" s="102">
        <f t="shared" si="1"/>
        <v>0</v>
      </c>
      <c r="F9" s="102">
        <f t="shared" si="1"/>
        <v>1</v>
      </c>
      <c r="G9" s="102">
        <f t="shared" si="1"/>
        <v>0</v>
      </c>
      <c r="H9" s="102">
        <f t="shared" si="1"/>
        <v>0</v>
      </c>
      <c r="I9" s="102">
        <f t="shared" si="0"/>
        <v>1</v>
      </c>
      <c r="K9" s="102">
        <f>D9+H9</f>
        <v>0</v>
      </c>
      <c r="M9" s="70"/>
      <c r="N9" s="70"/>
      <c r="O9" s="70"/>
    </row>
    <row r="10" spans="2:15" s="69" customFormat="1" x14ac:dyDescent="0.25">
      <c r="B10" s="69" t="s">
        <v>716</v>
      </c>
      <c r="C10" s="103"/>
      <c r="D10" s="102">
        <f>ROUND((C6+D6+H6)/$B$9,4)</f>
        <v>0</v>
      </c>
      <c r="E10" s="102">
        <f>ROUND(E6/$B$9,4)</f>
        <v>0</v>
      </c>
      <c r="F10" s="102"/>
      <c r="G10" s="102">
        <f>ROUND((F6+G6)/$B$9,4)</f>
        <v>1</v>
      </c>
      <c r="H10" s="102">
        <f>ROUND((H6+D6+C6)/$B$9,4)</f>
        <v>0</v>
      </c>
      <c r="I10" s="102">
        <f>SUM(C10:G10)</f>
        <v>1</v>
      </c>
      <c r="K10" s="81"/>
      <c r="M10" s="70"/>
      <c r="N10" s="70"/>
      <c r="O10" s="70"/>
    </row>
    <row r="11" spans="2:15" s="69" customFormat="1" x14ac:dyDescent="0.25">
      <c r="C11" s="81"/>
      <c r="D11" s="104"/>
      <c r="E11" s="102">
        <f>ROUND((C6+D6+E6+H6)/$B$9,4)</f>
        <v>0</v>
      </c>
      <c r="F11" s="104"/>
      <c r="G11" s="102">
        <f>G10</f>
        <v>1</v>
      </c>
      <c r="H11" s="102"/>
      <c r="I11" s="102">
        <f t="shared" si="0"/>
        <v>1</v>
      </c>
      <c r="K11" s="81"/>
      <c r="M11" s="70"/>
      <c r="N11" s="70"/>
      <c r="O11" s="70"/>
    </row>
    <row r="12" spans="2:15" s="69" customFormat="1" x14ac:dyDescent="0.25">
      <c r="E12" s="71"/>
      <c r="G12" s="71"/>
      <c r="H12" s="71"/>
      <c r="I12" s="71"/>
      <c r="M12" s="70"/>
      <c r="N12" s="70"/>
      <c r="O12" s="70"/>
    </row>
    <row r="13" spans="2:15" s="69" customFormat="1" x14ac:dyDescent="0.25">
      <c r="M13" s="70"/>
      <c r="N13" s="70"/>
      <c r="O13" s="70"/>
    </row>
    <row r="14" spans="2:15" s="69" customFormat="1" x14ac:dyDescent="0.25">
      <c r="M14" s="70"/>
      <c r="N14" s="70"/>
      <c r="O14" s="70"/>
    </row>
    <row r="15" spans="2:15" s="69" customFormat="1" x14ac:dyDescent="0.25">
      <c r="M15" s="70"/>
      <c r="N15" s="70"/>
      <c r="O15" s="70"/>
    </row>
    <row r="16" spans="2:15" s="69" customFormat="1" ht="15" x14ac:dyDescent="0.25">
      <c r="C16" s="84" t="s">
        <v>5</v>
      </c>
      <c r="D16" s="85"/>
      <c r="E16" s="85"/>
      <c r="F16" s="85"/>
      <c r="G16" s="85"/>
      <c r="H16" s="85"/>
      <c r="M16" s="70"/>
      <c r="N16" s="70"/>
      <c r="O16" s="70"/>
    </row>
    <row r="17" spans="1:15" s="69" customFormat="1" ht="33.75" x14ac:dyDescent="0.25">
      <c r="C17" s="86" t="s">
        <v>6</v>
      </c>
      <c r="D17" s="86" t="s">
        <v>7</v>
      </c>
      <c r="E17" s="86" t="s">
        <v>8</v>
      </c>
      <c r="F17" s="86" t="s">
        <v>9</v>
      </c>
      <c r="G17" s="86" t="s">
        <v>10</v>
      </c>
      <c r="H17" s="86" t="s">
        <v>602</v>
      </c>
      <c r="M17" s="70"/>
      <c r="N17" s="70"/>
      <c r="O17" s="70"/>
    </row>
    <row r="18" spans="1:15" s="69" customFormat="1" ht="15" x14ac:dyDescent="0.25">
      <c r="C18" s="72"/>
      <c r="D18" s="72"/>
      <c r="E18" s="72"/>
      <c r="F18" s="72"/>
      <c r="G18" s="72"/>
      <c r="M18"/>
      <c r="N18"/>
      <c r="O18"/>
    </row>
    <row r="19" spans="1:15" s="69" customFormat="1" x14ac:dyDescent="0.25">
      <c r="C19" s="72"/>
      <c r="D19" s="72"/>
      <c r="E19" s="72"/>
      <c r="F19" s="72"/>
      <c r="G19" s="72"/>
      <c r="M19" s="70"/>
      <c r="N19" s="70"/>
      <c r="O19" s="70"/>
    </row>
    <row r="20" spans="1:15" s="69" customFormat="1" x14ac:dyDescent="0.25">
      <c r="C20" s="72"/>
      <c r="D20" s="72"/>
      <c r="E20" s="72"/>
      <c r="F20" s="72"/>
      <c r="G20" s="72"/>
      <c r="M20" s="70"/>
      <c r="N20" s="70"/>
      <c r="O20" s="70"/>
    </row>
    <row r="21" spans="1:15" s="69" customFormat="1" x14ac:dyDescent="0.25">
      <c r="B21" s="72"/>
      <c r="C21" s="72"/>
      <c r="D21" s="72"/>
      <c r="E21" s="72"/>
      <c r="F21" s="72"/>
      <c r="M21" s="70"/>
      <c r="N21" s="70"/>
      <c r="O21" s="70"/>
    </row>
    <row r="22" spans="1:15" s="69" customFormat="1" ht="15.75" x14ac:dyDescent="0.25">
      <c r="B22" s="72"/>
      <c r="C22" s="73" t="s">
        <v>11</v>
      </c>
      <c r="D22" s="72"/>
      <c r="E22" s="72"/>
      <c r="F22" s="72"/>
      <c r="M22" s="70"/>
      <c r="N22" s="70"/>
      <c r="O22" s="70"/>
    </row>
    <row r="23" spans="1:15" s="69" customFormat="1" x14ac:dyDescent="0.25">
      <c r="M23" s="70"/>
      <c r="N23" s="70"/>
      <c r="O23" s="70"/>
    </row>
    <row r="24" spans="1:15" s="69" customFormat="1" x14ac:dyDescent="0.25">
      <c r="C24" s="67" t="s">
        <v>12</v>
      </c>
      <c r="D24" s="67" t="s">
        <v>13</v>
      </c>
      <c r="E24" s="67" t="s">
        <v>80</v>
      </c>
      <c r="F24" s="67" t="s">
        <v>79</v>
      </c>
      <c r="G24" s="67" t="s">
        <v>14</v>
      </c>
      <c r="H24" s="67" t="s">
        <v>15</v>
      </c>
      <c r="I24" s="67"/>
      <c r="J24" s="67" t="s">
        <v>16</v>
      </c>
      <c r="K24" s="67" t="s">
        <v>17</v>
      </c>
      <c r="L24" s="67" t="s">
        <v>18</v>
      </c>
      <c r="M24" s="67" t="s">
        <v>19</v>
      </c>
      <c r="N24" s="67" t="s">
        <v>20</v>
      </c>
      <c r="O24" s="67" t="s">
        <v>21</v>
      </c>
    </row>
    <row r="25" spans="1:15" s="69" customFormat="1" x14ac:dyDescent="0.25">
      <c r="A25" s="4"/>
      <c r="C25" s="67"/>
      <c r="D25" s="67"/>
      <c r="E25" s="67"/>
      <c r="F25" s="67"/>
      <c r="G25" s="67"/>
      <c r="H25" s="67"/>
      <c r="I25" s="67"/>
      <c r="J25" s="67"/>
      <c r="K25" s="67"/>
      <c r="L25" s="67"/>
      <c r="M25" s="67"/>
      <c r="N25" s="67"/>
      <c r="O25" s="74"/>
    </row>
    <row r="26" spans="1:15" s="69" customFormat="1" x14ac:dyDescent="0.25">
      <c r="A26" s="4"/>
      <c r="C26" s="67"/>
      <c r="D26" s="67"/>
      <c r="E26" s="67"/>
      <c r="F26" s="67"/>
      <c r="G26" s="67"/>
      <c r="H26" s="67"/>
      <c r="I26" s="67"/>
      <c r="J26" s="67"/>
      <c r="K26" s="67"/>
      <c r="L26" s="67"/>
      <c r="M26" s="67"/>
      <c r="N26" s="67"/>
      <c r="O26" s="74"/>
    </row>
    <row r="27" spans="1:15" s="69" customFormat="1" x14ac:dyDescent="0.25">
      <c r="A27" s="4"/>
      <c r="C27" s="75" t="s">
        <v>94</v>
      </c>
      <c r="D27" s="76">
        <v>0</v>
      </c>
      <c r="E27" s="77">
        <v>0</v>
      </c>
      <c r="F27" s="77">
        <v>1000000000000</v>
      </c>
      <c r="G27" s="88">
        <v>-10000000000</v>
      </c>
      <c r="H27" s="78">
        <v>1000000000000000</v>
      </c>
      <c r="I27" s="77"/>
      <c r="J27" s="78">
        <v>-10000000000</v>
      </c>
      <c r="K27" s="78">
        <v>10000000000</v>
      </c>
      <c r="L27" s="78">
        <f>'Kennzahlenbogen_(KB)'!Q8</f>
        <v>0</v>
      </c>
      <c r="M27" s="78">
        <f>IF('Kennzahlenbogen_(KB)'!R8=Berechnung1!$G$5,1,IF('Kennzahlenbogen_(KB)'!R8=Berechnung1!$F$5,1,IF('Kennzahlenbogen_(KB)'!R8=Berechnung1!$E$5,2,IF('Kennzahlenbogen_(KB)'!R8=Berechnung1!$D$5,3,IF('Kennzahlenbogen_(KB)'!R8=Berechnung1!$C$5,4,"")))))</f>
        <v>1</v>
      </c>
      <c r="N27" s="78">
        <f>IF(M27&gt;1,M27+3,M27)</f>
        <v>1</v>
      </c>
      <c r="O27" s="78">
        <f>IF('Kennzahlenbogen_(KB)'!T8="",0,1)</f>
        <v>0</v>
      </c>
    </row>
    <row r="28" spans="1:15" s="69" customFormat="1" x14ac:dyDescent="0.25">
      <c r="A28" s="4"/>
      <c r="C28" s="16"/>
      <c r="D28" s="17"/>
      <c r="E28" s="90"/>
      <c r="F28" s="90"/>
      <c r="G28" s="221"/>
      <c r="H28" s="82"/>
      <c r="I28" s="90"/>
      <c r="J28" s="82"/>
      <c r="K28" s="82"/>
      <c r="L28" s="89"/>
      <c r="M28" s="82"/>
      <c r="N28" s="82"/>
      <c r="O28" s="82"/>
    </row>
    <row r="29" spans="1:15" s="69" customFormat="1" x14ac:dyDescent="0.25">
      <c r="A29" s="4"/>
      <c r="C29" s="16"/>
      <c r="D29" s="17"/>
      <c r="E29" s="90"/>
      <c r="F29" s="90"/>
      <c r="G29" s="221"/>
      <c r="H29" s="82"/>
      <c r="I29" s="90"/>
      <c r="J29" s="82"/>
      <c r="K29" s="82"/>
      <c r="L29" s="89"/>
      <c r="M29" s="82"/>
      <c r="N29" s="82"/>
      <c r="O29" s="82"/>
    </row>
    <row r="30" spans="1:15" s="69" customFormat="1" x14ac:dyDescent="0.25">
      <c r="A30" s="4"/>
      <c r="B30" s="18" t="s">
        <v>494</v>
      </c>
      <c r="C30" s="226" t="s">
        <v>95</v>
      </c>
      <c r="D30" s="217">
        <v>0</v>
      </c>
      <c r="E30" s="218">
        <v>0</v>
      </c>
      <c r="F30" s="218">
        <v>1000000000000</v>
      </c>
      <c r="G30" s="227">
        <v>-10000000000</v>
      </c>
      <c r="H30" s="219">
        <v>1000000000000000</v>
      </c>
      <c r="I30" s="218"/>
      <c r="J30" s="219">
        <v>-10000000000</v>
      </c>
      <c r="K30" s="219">
        <v>10000000000</v>
      </c>
      <c r="L30" s="219">
        <f>'Kennzahlenbogen_(KB)'!Q11</f>
        <v>0</v>
      </c>
      <c r="M30" s="219">
        <f>IF('Kennzahlenbogen_(KB)'!R11=Berechnung1!$H$5,5,IF('Kennzahlenbogen_(KB)'!R11=Berechnung1!$G$5,1,IF('Kennzahlenbogen_(KB)'!R11=Berechnung1!$F$5,1,IF('Kennzahlenbogen_(KB)'!R11=Berechnung1!$E$5,2,IF('Kennzahlenbogen_(KB)'!R11=Berechnung1!$D$5,3,IF('Kennzahlenbogen_(KB)'!R11=Berechnung1!$C$5,4,""))))))</f>
        <v>1</v>
      </c>
      <c r="N30" s="219">
        <f t="shared" ref="N30" si="2">IF(M30&gt;1,M30+3,M30)</f>
        <v>1</v>
      </c>
      <c r="O30" s="219">
        <f>IF('Kennzahlenbogen_(KB)'!T11="",0,1)</f>
        <v>0</v>
      </c>
    </row>
    <row r="31" spans="1:15" s="69" customFormat="1" x14ac:dyDescent="0.25">
      <c r="A31" s="4"/>
      <c r="C31" s="16"/>
      <c r="D31" s="17"/>
      <c r="E31" s="79"/>
      <c r="F31" s="79"/>
      <c r="G31" s="79"/>
      <c r="H31" s="79"/>
      <c r="I31" s="79"/>
      <c r="J31" s="79"/>
      <c r="K31" s="79"/>
      <c r="L31" s="89"/>
      <c r="M31" s="82"/>
      <c r="N31" s="82"/>
      <c r="O31" s="82"/>
    </row>
    <row r="32" spans="1:15" s="69" customFormat="1" x14ac:dyDescent="0.25">
      <c r="A32" s="4"/>
      <c r="C32" s="16"/>
      <c r="D32" s="17"/>
      <c r="E32" s="79"/>
      <c r="F32" s="79"/>
      <c r="G32" s="79"/>
      <c r="H32" s="79"/>
      <c r="I32" s="79"/>
      <c r="J32" s="79"/>
      <c r="K32" s="79"/>
      <c r="L32" s="89"/>
      <c r="M32" s="82"/>
      <c r="N32" s="82"/>
      <c r="O32" s="82"/>
    </row>
    <row r="33" spans="1:15" s="69" customFormat="1" x14ac:dyDescent="0.25">
      <c r="A33" s="4"/>
      <c r="C33" s="75" t="s">
        <v>515</v>
      </c>
      <c r="D33" s="76">
        <v>0</v>
      </c>
      <c r="E33" s="77">
        <v>0</v>
      </c>
      <c r="F33" s="77">
        <v>1000000000000</v>
      </c>
      <c r="G33" s="78">
        <v>50</v>
      </c>
      <c r="H33" s="78">
        <v>1000000000000000</v>
      </c>
      <c r="I33" s="77"/>
      <c r="J33" s="78">
        <v>-10000000000</v>
      </c>
      <c r="K33" s="78">
        <v>1000000000</v>
      </c>
      <c r="L33" s="78">
        <f>'Kennzahlenbogen_(KB)'!Q14</f>
        <v>0</v>
      </c>
      <c r="M33" s="78">
        <f>IF('Kennzahlenbogen_(KB)'!R14=Berechnung1!$G$5,1,IF('Kennzahlenbogen_(KB)'!R14=Berechnung1!$F$5,1,IF('Kennzahlenbogen_(KB)'!R14=Berechnung1!$E$5,2,IF('Kennzahlenbogen_(KB)'!R14=Berechnung1!$D$5,3,IF('Kennzahlenbogen_(KB)'!R14=Berechnung1!$C$5,4,"")))))</f>
        <v>1</v>
      </c>
      <c r="N33" s="78">
        <f t="shared" ref="N33" si="3">IF(M33&gt;1,M33+3,M33)</f>
        <v>1</v>
      </c>
      <c r="O33" s="78">
        <f>IF('Kennzahlenbogen_(KB)'!T17="",0,1)</f>
        <v>0</v>
      </c>
    </row>
    <row r="34" spans="1:15" s="69" customFormat="1" x14ac:dyDescent="0.25">
      <c r="A34" s="4"/>
      <c r="C34" s="81"/>
      <c r="D34" s="81"/>
      <c r="E34" s="81"/>
      <c r="F34" s="81"/>
      <c r="G34" s="81"/>
      <c r="H34" s="81"/>
      <c r="I34" s="81"/>
      <c r="J34" s="81"/>
      <c r="K34" s="81"/>
      <c r="L34" s="81"/>
      <c r="M34" s="81"/>
      <c r="N34" s="81"/>
      <c r="O34" s="81"/>
    </row>
    <row r="35" spans="1:15" s="69" customFormat="1" x14ac:dyDescent="0.25">
      <c r="A35" s="4"/>
      <c r="C35" s="16"/>
      <c r="D35" s="17"/>
      <c r="E35" s="79"/>
      <c r="F35" s="79"/>
      <c r="G35" s="79"/>
      <c r="H35" s="79"/>
      <c r="I35" s="79"/>
      <c r="J35" s="79"/>
      <c r="K35" s="79"/>
      <c r="L35" s="79"/>
      <c r="M35" s="79"/>
      <c r="N35" s="79"/>
      <c r="O35" s="80"/>
    </row>
    <row r="36" spans="1:15" s="69" customFormat="1" x14ac:dyDescent="0.25">
      <c r="A36" s="4"/>
      <c r="C36" s="75" t="s">
        <v>638</v>
      </c>
      <c r="D36" s="76">
        <v>0</v>
      </c>
      <c r="E36" s="77">
        <v>0</v>
      </c>
      <c r="F36" s="77">
        <v>1000000000000</v>
      </c>
      <c r="G36" s="78">
        <v>50</v>
      </c>
      <c r="H36" s="78">
        <v>1000000000000000</v>
      </c>
      <c r="I36" s="77"/>
      <c r="J36" s="78">
        <v>-10000000000</v>
      </c>
      <c r="K36" s="78">
        <v>1000000000</v>
      </c>
      <c r="L36" s="78">
        <f>'Kennzahlenbogen_(KB)'!Q17</f>
        <v>0</v>
      </c>
      <c r="M36" s="78">
        <f>IF('Kennzahlenbogen_(KB)'!R17=Berechnung1!$G$5,1,IF('Kennzahlenbogen_(KB)'!R17=Berechnung1!$F$5,1,IF('Kennzahlenbogen_(KB)'!R17=Berechnung1!$E$5,2,IF('Kennzahlenbogen_(KB)'!R17=Berechnung1!$D$5,3,IF('Kennzahlenbogen_(KB)'!R17=Berechnung1!$C$5,4,"")))))</f>
        <v>1</v>
      </c>
      <c r="N36" s="78">
        <f t="shared" ref="N36" si="4">IF(M36&gt;1,M36+3,M36)</f>
        <v>1</v>
      </c>
      <c r="O36" s="78">
        <f>IF('Kennzahlenbogen_(KB)'!T17="",0,1)</f>
        <v>0</v>
      </c>
    </row>
    <row r="37" spans="1:15" s="69" customFormat="1" x14ac:dyDescent="0.25">
      <c r="A37" s="4"/>
      <c r="C37" s="81"/>
      <c r="D37" s="81"/>
      <c r="E37" s="81"/>
      <c r="F37" s="81"/>
      <c r="G37" s="81"/>
      <c r="H37" s="81"/>
      <c r="I37" s="81"/>
      <c r="J37" s="81"/>
      <c r="K37" s="81"/>
      <c r="L37" s="81"/>
      <c r="M37" s="81"/>
      <c r="N37" s="81"/>
      <c r="O37" s="81"/>
    </row>
    <row r="38" spans="1:15" s="69" customFormat="1" x14ac:dyDescent="0.25">
      <c r="A38" s="4"/>
      <c r="C38" s="16"/>
      <c r="D38" s="17"/>
      <c r="E38" s="79"/>
      <c r="F38" s="79"/>
      <c r="G38" s="79"/>
      <c r="H38" s="79"/>
      <c r="I38" s="79"/>
      <c r="J38" s="79"/>
      <c r="K38" s="79"/>
      <c r="L38" s="79"/>
      <c r="M38" s="79"/>
      <c r="N38" s="79"/>
      <c r="O38" s="80"/>
    </row>
    <row r="39" spans="1:15" s="69" customFormat="1" x14ac:dyDescent="0.25">
      <c r="A39" s="386"/>
      <c r="C39" s="75" t="s">
        <v>639</v>
      </c>
      <c r="D39" s="76">
        <v>0</v>
      </c>
      <c r="E39" s="77">
        <v>0</v>
      </c>
      <c r="F39" s="77">
        <v>1000000000000</v>
      </c>
      <c r="G39" s="78">
        <v>10</v>
      </c>
      <c r="H39" s="78">
        <v>1000000000000000</v>
      </c>
      <c r="I39" s="77"/>
      <c r="J39" s="78">
        <v>-10000000000</v>
      </c>
      <c r="K39" s="78">
        <v>1000000000</v>
      </c>
      <c r="L39" s="78">
        <f>'Kennzahlenbogen_(KB)'!Q20</f>
        <v>0</v>
      </c>
      <c r="M39" s="78">
        <f>IF('Kennzahlenbogen_(KB)'!R20=Berechnung1!$H$5,5,IF('Kennzahlenbogen_(KB)'!R20=Berechnung1!$G$5,1,IF('Kennzahlenbogen_(KB)'!R20=Berechnung1!$F$5,1,IF('Kennzahlenbogen_(KB)'!R20=Berechnung1!$E$5,2,IF('Kennzahlenbogen_(KB)'!R20=Berechnung1!$D$5,3,IF('Kennzahlenbogen_(KB)'!R20=Berechnung1!$C$5,4,""))))))</f>
        <v>1</v>
      </c>
      <c r="N39" s="78">
        <f t="shared" ref="N39" si="5">IF(M39&gt;1,M39+3,M39)</f>
        <v>1</v>
      </c>
      <c r="O39" s="78">
        <f>IF('Kennzahlenbogen_(KB)'!T20="",0,1)</f>
        <v>0</v>
      </c>
    </row>
    <row r="40" spans="1:15" s="69" customFormat="1" x14ac:dyDescent="0.25">
      <c r="A40" s="4"/>
      <c r="C40" s="81"/>
      <c r="D40" s="81"/>
      <c r="E40" s="81"/>
      <c r="F40" s="81"/>
      <c r="G40" s="81"/>
      <c r="H40" s="81"/>
      <c r="I40" s="81"/>
      <c r="J40" s="81"/>
      <c r="K40" s="81"/>
      <c r="L40" s="81"/>
      <c r="M40" s="81"/>
      <c r="N40" s="81"/>
      <c r="O40" s="81"/>
    </row>
    <row r="41" spans="1:15" s="69" customFormat="1" x14ac:dyDescent="0.25">
      <c r="A41" s="4"/>
      <c r="C41" s="16"/>
      <c r="D41" s="17"/>
      <c r="E41" s="79"/>
      <c r="F41" s="79"/>
      <c r="G41" s="79"/>
      <c r="H41" s="79"/>
      <c r="I41" s="79"/>
      <c r="J41" s="79"/>
      <c r="K41" s="79"/>
      <c r="L41" s="79"/>
      <c r="M41" s="79"/>
      <c r="N41" s="79"/>
      <c r="O41" s="80"/>
    </row>
    <row r="42" spans="1:15" s="69" customFormat="1" x14ac:dyDescent="0.25">
      <c r="A42" s="4"/>
      <c r="C42" s="76" t="s">
        <v>599</v>
      </c>
      <c r="D42" s="76" t="s">
        <v>22</v>
      </c>
      <c r="E42" s="77">
        <v>0</v>
      </c>
      <c r="F42" s="77">
        <v>1</v>
      </c>
      <c r="G42" s="77">
        <v>0.95</v>
      </c>
      <c r="H42" s="77">
        <v>10000</v>
      </c>
      <c r="I42" s="77"/>
      <c r="J42" s="77">
        <v>-10000</v>
      </c>
      <c r="K42" s="77">
        <v>1000000</v>
      </c>
      <c r="L42" s="384" t="str">
        <f>'Kennzahlenbogen_(KB)'!Q25</f>
        <v>n.d.</v>
      </c>
      <c r="M42" s="78">
        <f>IF('Kennzahlenbogen_(KB)'!R23=Berechnung1!$G$5,1,IF('Kennzahlenbogen_(KB)'!R23=Berechnung1!$F$5,1,IF('Kennzahlenbogen_(KB)'!R23=Berechnung1!$E$5,2,IF('Kennzahlenbogen_(KB)'!R23=Berechnung1!$D$5,3,IF('Kennzahlenbogen_(KB)'!R23=Berechnung1!$C$5,4,"")))))</f>
        <v>1</v>
      </c>
      <c r="N42" s="78">
        <f>IF(M42&gt;1,M42+3,M42)</f>
        <v>1</v>
      </c>
      <c r="O42" s="78">
        <f>IF('Kennzahlenbogen_(KB)'!T23="",0,1)</f>
        <v>0</v>
      </c>
    </row>
    <row r="43" spans="1:15" s="69" customFormat="1" x14ac:dyDescent="0.25">
      <c r="A43" s="4"/>
      <c r="C43" s="16"/>
      <c r="D43" s="17"/>
      <c r="E43" s="79"/>
      <c r="F43" s="79"/>
      <c r="G43" s="79"/>
      <c r="H43" s="79"/>
      <c r="I43" s="79"/>
      <c r="J43" s="79"/>
      <c r="K43" s="79"/>
      <c r="L43" s="90"/>
      <c r="M43" s="82"/>
      <c r="N43" s="82"/>
      <c r="O43" s="82"/>
    </row>
    <row r="44" spans="1:15" s="69" customFormat="1" x14ac:dyDescent="0.25">
      <c r="A44" s="4"/>
      <c r="C44" s="16"/>
      <c r="D44" s="17"/>
      <c r="E44" s="79"/>
      <c r="F44" s="79"/>
      <c r="G44" s="79"/>
      <c r="H44" s="79"/>
      <c r="I44" s="79"/>
      <c r="J44" s="79"/>
      <c r="K44" s="79"/>
      <c r="L44" s="90"/>
      <c r="M44" s="82"/>
      <c r="N44" s="82"/>
      <c r="O44" s="82"/>
    </row>
    <row r="45" spans="1:15" s="69" customFormat="1" x14ac:dyDescent="0.25">
      <c r="A45" s="4"/>
      <c r="B45" s="18" t="s">
        <v>494</v>
      </c>
      <c r="C45" s="217" t="s">
        <v>600</v>
      </c>
      <c r="D45" s="217" t="s">
        <v>22</v>
      </c>
      <c r="E45" s="218">
        <v>0</v>
      </c>
      <c r="F45" s="218">
        <v>1</v>
      </c>
      <c r="G45" s="218">
        <v>0.95</v>
      </c>
      <c r="H45" s="218">
        <v>10000</v>
      </c>
      <c r="I45" s="218"/>
      <c r="J45" s="218">
        <v>-10000</v>
      </c>
      <c r="K45" s="218">
        <v>1000000</v>
      </c>
      <c r="L45" s="385" t="str">
        <f>'Kennzahlenbogen_(KB)'!Q28</f>
        <v>n.d.</v>
      </c>
      <c r="M45" s="219">
        <f>IF('Kennzahlenbogen_(KB)'!R26=Berechnung1!$H$5,5,IF('Kennzahlenbogen_(KB)'!R26=Berechnung1!$G$5,1,IF('Kennzahlenbogen_(KB)'!R26=Berechnung1!$F$5,1,IF('Kennzahlenbogen_(KB)'!R26=Berechnung1!$E$5,2,IF('Kennzahlenbogen_(KB)'!R26=Berechnung1!$D$5,3,IF('Kennzahlenbogen_(KB)'!R26=Berechnung1!$C$5,4,""))))))</f>
        <v>1</v>
      </c>
      <c r="N45" s="219">
        <f>IF(M45&gt;1,M45+3,M45)</f>
        <v>1</v>
      </c>
      <c r="O45" s="219">
        <f>IF('Kennzahlenbogen_(KB)'!T26="",0,1)</f>
        <v>0</v>
      </c>
    </row>
    <row r="46" spans="1:15" s="69" customFormat="1" x14ac:dyDescent="0.25">
      <c r="A46" s="4"/>
      <c r="C46" s="16"/>
      <c r="D46" s="17"/>
      <c r="E46" s="79"/>
      <c r="F46" s="79"/>
      <c r="G46" s="79"/>
      <c r="H46" s="79"/>
      <c r="I46" s="79"/>
      <c r="J46" s="79"/>
      <c r="K46" s="79"/>
      <c r="L46" s="90"/>
      <c r="M46" s="82"/>
      <c r="N46" s="82"/>
      <c r="O46" s="82"/>
    </row>
    <row r="47" spans="1:15" s="69" customFormat="1" x14ac:dyDescent="0.25">
      <c r="A47" s="4"/>
      <c r="C47" s="16"/>
      <c r="D47" s="17"/>
      <c r="E47" s="79"/>
      <c r="F47" s="79"/>
      <c r="G47" s="79"/>
      <c r="H47" s="79"/>
      <c r="I47" s="79"/>
      <c r="J47" s="79"/>
      <c r="K47" s="79"/>
      <c r="L47" s="90"/>
      <c r="M47" s="82"/>
      <c r="N47" s="82"/>
      <c r="O47" s="82"/>
    </row>
    <row r="48" spans="1:15" s="69" customFormat="1" x14ac:dyDescent="0.25">
      <c r="A48" s="4"/>
      <c r="C48" s="76">
        <v>3</v>
      </c>
      <c r="D48" s="76" t="s">
        <v>22</v>
      </c>
      <c r="E48" s="77">
        <v>0</v>
      </c>
      <c r="F48" s="77">
        <v>1</v>
      </c>
      <c r="G48" s="77">
        <v>0.95</v>
      </c>
      <c r="H48" s="77">
        <v>10000</v>
      </c>
      <c r="I48" s="77"/>
      <c r="J48" s="77">
        <v>-10000</v>
      </c>
      <c r="K48" s="77">
        <v>1000000</v>
      </c>
      <c r="L48" s="384" t="str">
        <f>'Kennzahlenbogen_(KB)'!Q31</f>
        <v>n.d.</v>
      </c>
      <c r="M48" s="78">
        <f>IF('Kennzahlenbogen_(KB)'!R29=Berechnung1!$G$5,1,IF('Kennzahlenbogen_(KB)'!R29=Berechnung1!$F$5,1,IF('Kennzahlenbogen_(KB)'!R29=Berechnung1!$E$5,2,IF('Kennzahlenbogen_(KB)'!R29=Berechnung1!$D$5,3,IF('Kennzahlenbogen_(KB)'!R29=Berechnung1!$C$5,4,"")))))</f>
        <v>1</v>
      </c>
      <c r="N48" s="78">
        <f t="shared" ref="N48:N57" si="6">IF(M48&gt;1,M48+3,M48)</f>
        <v>1</v>
      </c>
      <c r="O48" s="78">
        <f>IF('Kennzahlenbogen_(KB)'!T29="",0,1)</f>
        <v>0</v>
      </c>
    </row>
    <row r="49" spans="1:15" s="69" customFormat="1" x14ac:dyDescent="0.25">
      <c r="A49" s="4"/>
      <c r="C49" s="16"/>
      <c r="D49" s="17"/>
      <c r="E49" s="79"/>
      <c r="F49" s="79"/>
      <c r="G49" s="79"/>
      <c r="H49" s="79"/>
      <c r="I49" s="79"/>
      <c r="J49" s="79"/>
      <c r="K49" s="79"/>
      <c r="L49" s="90"/>
      <c r="M49" s="82"/>
      <c r="N49" s="82"/>
      <c r="O49" s="82"/>
    </row>
    <row r="50" spans="1:15" s="69" customFormat="1" x14ac:dyDescent="0.25">
      <c r="A50" s="4"/>
      <c r="C50" s="16"/>
      <c r="D50" s="17"/>
      <c r="E50" s="79"/>
      <c r="F50" s="79"/>
      <c r="G50" s="79"/>
      <c r="H50" s="79"/>
      <c r="I50" s="79"/>
      <c r="J50" s="79"/>
      <c r="K50" s="79"/>
      <c r="L50" s="90"/>
      <c r="M50" s="82"/>
      <c r="N50" s="82"/>
      <c r="O50" s="82"/>
    </row>
    <row r="51" spans="1:15" ht="15" x14ac:dyDescent="0.25">
      <c r="A51" s="68"/>
      <c r="B51" s="18"/>
      <c r="C51" s="76">
        <v>4</v>
      </c>
      <c r="D51" s="76" t="s">
        <v>22</v>
      </c>
      <c r="E51" s="77">
        <v>0</v>
      </c>
      <c r="F51" s="77">
        <v>1</v>
      </c>
      <c r="G51" s="77">
        <v>0.65</v>
      </c>
      <c r="H51" s="77">
        <v>10000</v>
      </c>
      <c r="I51" s="77"/>
      <c r="J51" s="77">
        <v>-10000</v>
      </c>
      <c r="K51" s="77">
        <v>1000000</v>
      </c>
      <c r="L51" s="384" t="str">
        <f>'Kennzahlenbogen_(KB)'!Q34</f>
        <v>n.d.</v>
      </c>
      <c r="M51" s="78">
        <f>IF('Kennzahlenbogen_(KB)'!R32=Berechnung1!$G$5,1,IF('Kennzahlenbogen_(KB)'!R32=Berechnung1!$F$5,1,IF('Kennzahlenbogen_(KB)'!R32=Berechnung1!$E$5,2,IF('Kennzahlenbogen_(KB)'!R32=Berechnung1!$D$5,3,IF('Kennzahlenbogen_(KB)'!R32=Berechnung1!$C$5,4,"")))))</f>
        <v>1</v>
      </c>
      <c r="N51" s="78">
        <f t="shared" si="6"/>
        <v>1</v>
      </c>
      <c r="O51" s="78">
        <f>IF('Kennzahlenbogen_(KB)'!T32="",0,1)</f>
        <v>0</v>
      </c>
    </row>
    <row r="52" spans="1:15" x14ac:dyDescent="0.25">
      <c r="C52" s="16"/>
      <c r="D52" s="17"/>
      <c r="E52" s="79"/>
      <c r="F52" s="79"/>
      <c r="G52" s="79"/>
      <c r="H52" s="79"/>
      <c r="I52" s="79"/>
      <c r="J52" s="79"/>
      <c r="K52" s="79"/>
      <c r="L52" s="90"/>
      <c r="M52" s="82"/>
      <c r="N52" s="82"/>
      <c r="O52" s="82"/>
    </row>
    <row r="53" spans="1:15" x14ac:dyDescent="0.25">
      <c r="C53" s="16"/>
      <c r="D53" s="17"/>
      <c r="E53" s="79"/>
      <c r="F53" s="79"/>
      <c r="G53" s="79"/>
      <c r="H53" s="79"/>
      <c r="I53" s="79"/>
      <c r="J53" s="79"/>
      <c r="K53" s="79"/>
      <c r="L53" s="90"/>
      <c r="M53" s="82"/>
      <c r="N53" s="82"/>
      <c r="O53" s="82"/>
    </row>
    <row r="54" spans="1:15" x14ac:dyDescent="0.25">
      <c r="A54" s="18"/>
      <c r="C54" s="76">
        <v>5</v>
      </c>
      <c r="D54" s="76" t="s">
        <v>22</v>
      </c>
      <c r="E54" s="77">
        <v>0</v>
      </c>
      <c r="F54" s="77">
        <v>1</v>
      </c>
      <c r="G54" s="77">
        <v>-10000</v>
      </c>
      <c r="H54" s="77">
        <v>10000</v>
      </c>
      <c r="I54" s="77"/>
      <c r="J54" s="77">
        <v>0.4</v>
      </c>
      <c r="K54" s="77">
        <v>1000000</v>
      </c>
      <c r="L54" s="384" t="str">
        <f>'Kennzahlenbogen_(KB)'!Q37</f>
        <v>n.d.</v>
      </c>
      <c r="M54" s="78">
        <f>IF('Kennzahlenbogen_(KB)'!R35=Berechnung1!$G$5,1,IF('Kennzahlenbogen_(KB)'!R35=Berechnung1!$F$5,1,IF('Kennzahlenbogen_(KB)'!R35=Berechnung1!$E$5,2,IF('Kennzahlenbogen_(KB)'!R35=Berechnung1!$D$5,3,IF('Kennzahlenbogen_(KB)'!R35=Berechnung1!$C$5,4,"")))))</f>
        <v>1</v>
      </c>
      <c r="N54" s="78">
        <f t="shared" si="6"/>
        <v>1</v>
      </c>
      <c r="O54" s="78">
        <f>IF('Kennzahlenbogen_(KB)'!T35="",0,1)</f>
        <v>0</v>
      </c>
    </row>
    <row r="55" spans="1:15" x14ac:dyDescent="0.25">
      <c r="A55" s="18"/>
      <c r="C55" s="16"/>
      <c r="D55" s="17"/>
      <c r="E55" s="79"/>
      <c r="F55" s="79"/>
      <c r="G55" s="79"/>
      <c r="H55" s="79"/>
      <c r="I55" s="79"/>
      <c r="J55" s="79"/>
      <c r="K55" s="79"/>
      <c r="L55" s="90"/>
      <c r="M55" s="82"/>
      <c r="N55" s="82"/>
      <c r="O55" s="82"/>
    </row>
    <row r="56" spans="1:15" x14ac:dyDescent="0.25">
      <c r="A56" s="18"/>
      <c r="C56" s="16"/>
      <c r="D56" s="17"/>
      <c r="E56" s="79"/>
      <c r="F56" s="79"/>
      <c r="G56" s="79"/>
      <c r="H56" s="79"/>
      <c r="I56" s="79"/>
      <c r="J56" s="79"/>
      <c r="K56" s="79"/>
      <c r="L56" s="90"/>
      <c r="M56" s="82"/>
      <c r="N56" s="82"/>
      <c r="O56" s="82"/>
    </row>
    <row r="57" spans="1:15" x14ac:dyDescent="0.25">
      <c r="A57" s="18"/>
      <c r="C57" s="76">
        <v>6</v>
      </c>
      <c r="D57" s="76" t="s">
        <v>22</v>
      </c>
      <c r="E57" s="77">
        <v>0</v>
      </c>
      <c r="F57" s="77">
        <v>1000000000000</v>
      </c>
      <c r="G57" s="77">
        <v>0.05</v>
      </c>
      <c r="H57" s="77">
        <v>10000</v>
      </c>
      <c r="I57" s="77"/>
      <c r="J57" s="77">
        <v>-10000</v>
      </c>
      <c r="K57" s="77">
        <v>1000000</v>
      </c>
      <c r="L57" s="384" t="str">
        <f>'Kennzahlenbogen_(KB)'!Q40</f>
        <v>n.d.</v>
      </c>
      <c r="M57" s="78">
        <f>IF('Kennzahlenbogen_(KB)'!R38=Berechnung1!$G$5,1,IF('Kennzahlenbogen_(KB)'!R38=Berechnung1!$F$5,1,IF('Kennzahlenbogen_(KB)'!R38=Berechnung1!$E$5,2,IF('Kennzahlenbogen_(KB)'!R38=Berechnung1!$D$5,3,IF('Kennzahlenbogen_(KB)'!R38=Berechnung1!$C$5,4,"")))))</f>
        <v>1</v>
      </c>
      <c r="N57" s="78">
        <f t="shared" si="6"/>
        <v>1</v>
      </c>
      <c r="O57" s="78">
        <f>IF('Kennzahlenbogen_(KB)'!T38="",0,1)</f>
        <v>0</v>
      </c>
    </row>
    <row r="58" spans="1:15" x14ac:dyDescent="0.25">
      <c r="A58" s="18"/>
      <c r="C58" s="16"/>
      <c r="D58" s="17"/>
      <c r="E58" s="79"/>
      <c r="F58" s="79"/>
      <c r="G58" s="79"/>
      <c r="H58" s="79"/>
      <c r="I58" s="79"/>
      <c r="J58" s="79"/>
      <c r="K58" s="79"/>
      <c r="L58" s="90"/>
      <c r="M58" s="82"/>
      <c r="N58" s="82"/>
      <c r="O58" s="82"/>
    </row>
    <row r="59" spans="1:15" x14ac:dyDescent="0.25">
      <c r="A59" s="18"/>
      <c r="C59" s="16"/>
      <c r="D59" s="17"/>
      <c r="E59" s="79"/>
      <c r="F59" s="79"/>
      <c r="G59" s="79"/>
      <c r="H59" s="79"/>
      <c r="I59" s="79"/>
      <c r="J59" s="79"/>
      <c r="K59" s="79"/>
      <c r="L59" s="90"/>
      <c r="M59" s="82"/>
      <c r="N59" s="82"/>
      <c r="O59" s="82"/>
    </row>
    <row r="60" spans="1:15" x14ac:dyDescent="0.25">
      <c r="C60" s="76">
        <v>7</v>
      </c>
      <c r="D60" s="76" t="s">
        <v>22</v>
      </c>
      <c r="E60" s="77">
        <v>0</v>
      </c>
      <c r="F60" s="77">
        <v>1</v>
      </c>
      <c r="G60" s="77">
        <v>-10000</v>
      </c>
      <c r="H60" s="77">
        <v>10000</v>
      </c>
      <c r="I60" s="77"/>
      <c r="J60" s="77">
        <v>0.8</v>
      </c>
      <c r="K60" s="77">
        <v>1000000</v>
      </c>
      <c r="L60" s="384" t="str">
        <f>'Kennzahlenbogen_(KB)'!Q43</f>
        <v>n.d.</v>
      </c>
      <c r="M60" s="78">
        <f>IF('Kennzahlenbogen_(KB)'!R41=Berechnung1!$G$5,1,IF('Kennzahlenbogen_(KB)'!R41=Berechnung1!$F$5,1,IF('Kennzahlenbogen_(KB)'!R41=Berechnung1!$E$5,2,IF('Kennzahlenbogen_(KB)'!R41=Berechnung1!$D$5,3,IF('Kennzahlenbogen_(KB)'!R41=Berechnung1!$C$5,4,"")))))</f>
        <v>1</v>
      </c>
      <c r="N60" s="78">
        <f t="shared" ref="N60:N66" si="7">IF(M60&gt;1,M60+3,M60)</f>
        <v>1</v>
      </c>
      <c r="O60" s="78">
        <f>IF('Kennzahlenbogen_(KB)'!T41="",0,1)</f>
        <v>0</v>
      </c>
    </row>
    <row r="61" spans="1:15" x14ac:dyDescent="0.25">
      <c r="C61" s="16"/>
      <c r="D61" s="17"/>
      <c r="E61" s="79"/>
      <c r="F61" s="79"/>
      <c r="G61" s="79"/>
      <c r="H61" s="79"/>
      <c r="I61" s="79"/>
      <c r="J61" s="79"/>
      <c r="K61" s="79"/>
      <c r="L61" s="79"/>
      <c r="M61" s="79"/>
      <c r="N61" s="79"/>
      <c r="O61" s="80"/>
    </row>
    <row r="62" spans="1:15" x14ac:dyDescent="0.25">
      <c r="C62" s="16"/>
      <c r="D62" s="17"/>
      <c r="E62" s="79"/>
      <c r="F62" s="79"/>
      <c r="G62" s="79"/>
      <c r="H62" s="79"/>
      <c r="I62" s="79"/>
      <c r="J62" s="79"/>
      <c r="K62" s="79"/>
      <c r="L62" s="79"/>
      <c r="M62" s="79"/>
      <c r="N62" s="79"/>
      <c r="O62" s="80"/>
    </row>
    <row r="63" spans="1:15" x14ac:dyDescent="0.25">
      <c r="C63" s="76">
        <v>8</v>
      </c>
      <c r="D63" s="76" t="s">
        <v>22</v>
      </c>
      <c r="E63" s="77">
        <v>0</v>
      </c>
      <c r="F63" s="77">
        <v>1</v>
      </c>
      <c r="G63" s="77">
        <v>0.8</v>
      </c>
      <c r="H63" s="77">
        <v>10000</v>
      </c>
      <c r="I63" s="77"/>
      <c r="J63" s="77">
        <v>-10000</v>
      </c>
      <c r="K63" s="77">
        <v>1000000</v>
      </c>
      <c r="L63" s="384" t="str">
        <f>'Kennzahlenbogen_(KB)'!Q46</f>
        <v>n.d.</v>
      </c>
      <c r="M63" s="78">
        <f>IF('Kennzahlenbogen_(KB)'!R44=Berechnung1!$G$5,1,IF('Kennzahlenbogen_(KB)'!R44=Berechnung1!$F$5,1,IF('Kennzahlenbogen_(KB)'!R44=Berechnung1!$E$5,2,IF('Kennzahlenbogen_(KB)'!R44=Berechnung1!$D$5,3,IF('Kennzahlenbogen_(KB)'!R44=Berechnung1!$C$5,4,"")))))</f>
        <v>1</v>
      </c>
      <c r="N63" s="78">
        <f t="shared" si="7"/>
        <v>1</v>
      </c>
      <c r="O63" s="78">
        <f>IF('Kennzahlenbogen_(KB)'!T44="",0,1)</f>
        <v>0</v>
      </c>
    </row>
    <row r="64" spans="1:15" x14ac:dyDescent="0.25">
      <c r="A64" s="18"/>
      <c r="C64" s="17"/>
      <c r="D64" s="17"/>
      <c r="E64" s="90"/>
      <c r="F64" s="90"/>
      <c r="G64" s="90"/>
      <c r="H64" s="90"/>
      <c r="I64" s="90"/>
      <c r="J64" s="90"/>
      <c r="K64" s="90"/>
      <c r="L64" s="90"/>
      <c r="M64" s="82"/>
      <c r="N64" s="82"/>
      <c r="O64" s="82"/>
    </row>
    <row r="65" spans="1:15" x14ac:dyDescent="0.25">
      <c r="C65" s="17"/>
      <c r="D65" s="17"/>
      <c r="E65" s="90"/>
      <c r="F65" s="90"/>
      <c r="G65" s="90"/>
      <c r="H65" s="90"/>
      <c r="I65" s="90"/>
      <c r="J65" s="90"/>
      <c r="K65" s="90"/>
      <c r="L65" s="90"/>
      <c r="M65" s="82"/>
      <c r="N65" s="82"/>
      <c r="O65" s="82"/>
    </row>
    <row r="66" spans="1:15" x14ac:dyDescent="0.25">
      <c r="C66" s="76">
        <v>9</v>
      </c>
      <c r="D66" s="76" t="s">
        <v>22</v>
      </c>
      <c r="E66" s="77">
        <v>0</v>
      </c>
      <c r="F66" s="77">
        <v>1</v>
      </c>
      <c r="G66" s="77">
        <v>0.9</v>
      </c>
      <c r="H66" s="77">
        <v>10000</v>
      </c>
      <c r="I66" s="77"/>
      <c r="J66" s="77">
        <v>-10000</v>
      </c>
      <c r="K66" s="77">
        <v>1000000</v>
      </c>
      <c r="L66" s="384" t="str">
        <f>'Kennzahlenbogen_(KB)'!Q49</f>
        <v>n.d.</v>
      </c>
      <c r="M66" s="78">
        <f>IF('Kennzahlenbogen_(KB)'!R47=Berechnung1!$G$5,1,IF('Kennzahlenbogen_(KB)'!R47=Berechnung1!$F$5,1,IF('Kennzahlenbogen_(KB)'!R47=Berechnung1!$E$5,2,IF('Kennzahlenbogen_(KB)'!R47=Berechnung1!$D$5,3,IF('Kennzahlenbogen_(KB)'!R47=Berechnung1!$C$5,4,"")))))</f>
        <v>1</v>
      </c>
      <c r="N66" s="78">
        <f t="shared" si="7"/>
        <v>1</v>
      </c>
      <c r="O66" s="78">
        <f>IF('Kennzahlenbogen_(KB)'!T47="",0,1)</f>
        <v>0</v>
      </c>
    </row>
    <row r="67" spans="1:15" x14ac:dyDescent="0.25">
      <c r="C67" s="17"/>
      <c r="D67" s="17"/>
      <c r="E67" s="90"/>
      <c r="F67" s="90"/>
      <c r="G67" s="90"/>
      <c r="H67" s="90"/>
      <c r="I67" s="90"/>
      <c r="J67" s="90"/>
      <c r="K67" s="90"/>
      <c r="L67" s="90"/>
      <c r="M67" s="82"/>
      <c r="N67" s="82"/>
      <c r="O67" s="82"/>
    </row>
    <row r="68" spans="1:15" x14ac:dyDescent="0.25">
      <c r="C68" s="17"/>
      <c r="D68" s="17"/>
      <c r="E68" s="90"/>
      <c r="F68" s="90"/>
      <c r="G68" s="90"/>
      <c r="H68" s="90"/>
      <c r="I68" s="90"/>
      <c r="J68" s="90"/>
      <c r="K68" s="90"/>
      <c r="L68" s="90"/>
      <c r="M68" s="82"/>
      <c r="N68" s="82"/>
      <c r="O68" s="82"/>
    </row>
    <row r="69" spans="1:15" x14ac:dyDescent="0.25">
      <c r="A69" s="18"/>
      <c r="B69" s="18" t="s">
        <v>494</v>
      </c>
      <c r="C69" s="217">
        <v>10</v>
      </c>
      <c r="D69" s="217" t="s">
        <v>22</v>
      </c>
      <c r="E69" s="218">
        <v>0</v>
      </c>
      <c r="F69" s="218">
        <v>1</v>
      </c>
      <c r="G69" s="218">
        <v>0.85</v>
      </c>
      <c r="H69" s="218">
        <v>10000</v>
      </c>
      <c r="I69" s="218"/>
      <c r="J69" s="218">
        <v>-10000</v>
      </c>
      <c r="K69" s="218">
        <v>1000000</v>
      </c>
      <c r="L69" s="385" t="str">
        <f>'Kennzahlenbogen_(KB)'!Q52</f>
        <v>n.d.</v>
      </c>
      <c r="M69" s="219">
        <f>IF('Kennzahlenbogen_(KB)'!R50=Berechnung1!$H$5,5,IF('Kennzahlenbogen_(KB)'!R50=Berechnung1!$G$5,1,IF('Kennzahlenbogen_(KB)'!R50=Berechnung1!$F$5,1,IF('Kennzahlenbogen_(KB)'!R50=Berechnung1!$E$5,2,IF('Kennzahlenbogen_(KB)'!R50=Berechnung1!$D$5,3,IF('Kennzahlenbogen_(KB)'!R50=Berechnung1!$C$5,4,""))))))</f>
        <v>1</v>
      </c>
      <c r="N69" s="219">
        <f>IF(M69&gt;1,M69+3,M69)</f>
        <v>1</v>
      </c>
      <c r="O69" s="219">
        <f>IF('Kennzahlenbogen_(KB)'!T50="",0,1)</f>
        <v>0</v>
      </c>
    </row>
    <row r="70" spans="1:15" x14ac:dyDescent="0.25">
      <c r="C70" s="17"/>
      <c r="D70" s="17"/>
      <c r="E70" s="90"/>
      <c r="F70" s="90"/>
      <c r="G70" s="90"/>
      <c r="H70" s="90"/>
      <c r="I70" s="90"/>
      <c r="J70" s="90"/>
      <c r="K70" s="90"/>
      <c r="L70" s="90"/>
      <c r="M70" s="82"/>
      <c r="N70" s="82"/>
      <c r="O70" s="82"/>
    </row>
    <row r="71" spans="1:15" x14ac:dyDescent="0.25">
      <c r="C71" s="17"/>
      <c r="D71" s="17"/>
      <c r="E71" s="90"/>
      <c r="F71" s="90"/>
      <c r="G71" s="90"/>
      <c r="H71" s="90"/>
      <c r="I71" s="90"/>
      <c r="J71" s="90"/>
      <c r="K71" s="90"/>
      <c r="L71" s="90"/>
      <c r="M71" s="82"/>
      <c r="N71" s="82"/>
      <c r="O71" s="82"/>
    </row>
  </sheetData>
  <phoneticPr fontId="55" type="noConversion"/>
  <pageMargins left="0.7" right="0.7" top="0.78740157499999996" bottom="0.78740157499999996"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dimension ref="B1:N28"/>
  <sheetViews>
    <sheetView showGridLines="0" showRuler="0" showWhiteSpace="0" zoomScaleNormal="100" zoomScaleSheetLayoutView="100" workbookViewId="0">
      <selection activeCell="C40" sqref="C40"/>
    </sheetView>
  </sheetViews>
  <sheetFormatPr defaultColWidth="9.140625" defaultRowHeight="15" x14ac:dyDescent="0.25"/>
  <cols>
    <col min="1" max="1" width="0.85546875" customWidth="1"/>
    <col min="2" max="2" width="3.140625" customWidth="1"/>
    <col min="3" max="3" width="20.85546875" customWidth="1"/>
    <col min="4" max="4" width="6.5703125" customWidth="1"/>
    <col min="5" max="5" width="8.85546875" customWidth="1"/>
    <col min="6" max="6" width="6.85546875" customWidth="1"/>
    <col min="7" max="7" width="6.28515625" customWidth="1"/>
    <col min="8" max="8" width="6.42578125" customWidth="1"/>
    <col min="9" max="9" width="7" customWidth="1"/>
    <col min="10" max="10" width="10" customWidth="1"/>
    <col min="11" max="11" width="29.5703125" customWidth="1"/>
    <col min="12" max="12" width="28.7109375" customWidth="1"/>
    <col min="13" max="13" width="5.42578125" customWidth="1"/>
    <col min="14" max="14" width="14.5703125" style="12" hidden="1" customWidth="1"/>
    <col min="15" max="15" width="9.140625" customWidth="1"/>
  </cols>
  <sheetData>
    <row r="1" spans="2:14" s="1" customFormat="1" ht="6.95" customHeight="1" x14ac:dyDescent="0.2">
      <c r="B1" s="2"/>
      <c r="C1" s="116" t="str">
        <f t="array" aca="1" ref="C1" ca="1">IF(N11=TRUE,"A1:L15",CONCATENATE("A1:L",(MATCH("",B:B,-1)-1)))</f>
        <v>A1:L27</v>
      </c>
      <c r="N1" s="4"/>
    </row>
    <row r="2" spans="2:14" s="1" customFormat="1" ht="15.95" customHeight="1" x14ac:dyDescent="0.2">
      <c r="B2" s="64" t="s">
        <v>710</v>
      </c>
      <c r="N2" s="4"/>
    </row>
    <row r="3" spans="2:14" s="1" customFormat="1" ht="15.95" customHeight="1" x14ac:dyDescent="0.25">
      <c r="B3" s="123" t="s">
        <v>313</v>
      </c>
      <c r="L3" s="5"/>
      <c r="N3" s="4"/>
    </row>
    <row r="4" spans="2:14" s="1" customFormat="1" ht="15.95" customHeight="1" x14ac:dyDescent="0.2">
      <c r="L4" s="5"/>
      <c r="N4" s="4"/>
    </row>
    <row r="5" spans="2:14" s="1" customFormat="1" ht="15.95" customHeight="1" x14ac:dyDescent="0.2">
      <c r="D5" s="3"/>
      <c r="E5" s="3"/>
      <c r="F5" s="3"/>
      <c r="G5" s="3"/>
      <c r="H5" s="3"/>
      <c r="I5" s="3"/>
      <c r="J5" s="3"/>
      <c r="K5" s="3"/>
      <c r="L5" s="5"/>
      <c r="N5" s="4"/>
    </row>
    <row r="6" spans="2:14" s="6" customFormat="1" ht="15" customHeight="1" x14ac:dyDescent="0.25">
      <c r="C6" s="10" t="s">
        <v>82</v>
      </c>
      <c r="D6" s="699" t="str">
        <f>IF(Basisdaten!D8=0,"",Basisdaten!D8)</f>
        <v/>
      </c>
      <c r="E6" s="700"/>
      <c r="F6" s="700"/>
      <c r="G6" s="700"/>
      <c r="H6" s="700"/>
      <c r="I6" s="700"/>
      <c r="J6" s="700"/>
      <c r="K6" s="701"/>
      <c r="L6" s="5"/>
      <c r="N6" s="52"/>
    </row>
    <row r="7" spans="2:14" s="6" customFormat="1" ht="6.95" customHeight="1" x14ac:dyDescent="0.2">
      <c r="C7" s="15"/>
      <c r="D7" s="3"/>
      <c r="E7" s="3"/>
      <c r="F7" s="3"/>
      <c r="G7" s="3"/>
      <c r="H7" s="3"/>
      <c r="I7" s="3"/>
      <c r="J7" s="3"/>
      <c r="K7" s="3"/>
      <c r="L7" s="5"/>
      <c r="N7" s="52"/>
    </row>
    <row r="8" spans="2:14" s="6" customFormat="1" ht="15" customHeight="1" x14ac:dyDescent="0.25">
      <c r="C8" s="10" t="s">
        <v>73</v>
      </c>
      <c r="D8" s="699" t="str">
        <f>IF(Basisdaten!D6=0,"",Basisdaten!D6)</f>
        <v/>
      </c>
      <c r="E8" s="702"/>
      <c r="F8" s="701"/>
      <c r="G8" s="5"/>
      <c r="I8" s="7" t="s">
        <v>71</v>
      </c>
      <c r="K8" s="9" t="str">
        <f>IF(Basisdaten!L12=0,"",Basisdaten!L12)</f>
        <v/>
      </c>
      <c r="L8" s="5"/>
      <c r="N8" s="52"/>
    </row>
    <row r="9" spans="2:14" s="1" customFormat="1" ht="10.5" customHeight="1" x14ac:dyDescent="0.2">
      <c r="L9" s="5"/>
      <c r="N9" s="4"/>
    </row>
    <row r="10" spans="2:14" s="1" customFormat="1" ht="13.5" customHeight="1" x14ac:dyDescent="0.2">
      <c r="C10" s="62" t="str">
        <f ca="1">IF(N11=TRUE,"Kein Datendefizit vorhanden","")</f>
        <v/>
      </c>
      <c r="L10" s="5"/>
      <c r="N10" s="53" t="s">
        <v>60</v>
      </c>
    </row>
    <row r="11" spans="2:14" s="1" customFormat="1" ht="15.75" customHeight="1" x14ac:dyDescent="0.2">
      <c r="C11" s="37" t="str">
        <f ca="1">IF($N$11=TRUE,"","Übertragung erfolgt automatisch aus Kennzahlenbogen (Ist-Werte, Begründungen und Aktionen)")</f>
        <v>Übertragung erfolgt automatisch aus Kennzahlenbogen (Ist-Werte, Begründungen und Aktionen)</v>
      </c>
      <c r="L11" s="5"/>
      <c r="N11" s="53" t="b">
        <f t="array" aca="1" ref="N11" ca="1">$B$14:$L$28=""</f>
        <v>0</v>
      </c>
    </row>
    <row r="12" spans="2:14" ht="15.75" customHeight="1" x14ac:dyDescent="0.25">
      <c r="B12" s="703" t="str">
        <f ca="1">IF($N$11=TRUE,"","KN")</f>
        <v>KN</v>
      </c>
      <c r="C12" s="705" t="str">
        <f ca="1">IF($N$11=TRUE,"","Kennzahlendefinition")</f>
        <v>Kennzahlendefinition</v>
      </c>
      <c r="D12" s="703" t="str">
        <f ca="1">IF($N$11=TRUE,"","Vorgaben Datenqualität")</f>
        <v>Vorgaben Datenqualität</v>
      </c>
      <c r="E12" s="707"/>
      <c r="F12" s="707"/>
      <c r="G12" s="703" t="str">
        <f ca="1">IF($N$11=TRUE,"","Ist-Werte")</f>
        <v>Ist-Werte</v>
      </c>
      <c r="H12" s="707"/>
      <c r="I12" s="707"/>
      <c r="J12" s="703" t="str">
        <f ca="1">IF($N$11=TRUE,"","Daten-qualität")</f>
        <v>Daten-qualität</v>
      </c>
      <c r="K12" s="703" t="str">
        <f ca="1">IF($N$11=TRUE,"","Verifizierung Zentrum")</f>
        <v>Verifizierung Zentrum</v>
      </c>
      <c r="L12" s="703"/>
    </row>
    <row r="13" spans="2:14" ht="21" customHeight="1" x14ac:dyDescent="0.25">
      <c r="B13" s="704"/>
      <c r="C13" s="706"/>
      <c r="D13" s="66" t="str">
        <f ca="1">IF($N$11=TRUE,"","Plausi unklar")</f>
        <v>Plausi unklar</v>
      </c>
      <c r="E13" s="66" t="str">
        <f ca="1">IF($N$11=TRUE,"","Sollvorgabe")</f>
        <v>Sollvorgabe</v>
      </c>
      <c r="F13" s="66" t="str">
        <f ca="1">IF($N$11=TRUE,"","Plausi unklar")</f>
        <v>Plausi unklar</v>
      </c>
      <c r="G13" s="66" t="str">
        <f ca="1">IF($N$11=TRUE,"","Zähler / Anzahl")</f>
        <v>Zähler / Anzahl</v>
      </c>
      <c r="H13" s="32" t="str">
        <f ca="1">IF($N$11=TRUE,"","Nenner")</f>
        <v>Nenner</v>
      </c>
      <c r="I13" s="32" t="str">
        <f ca="1">IF($N$11=TRUE,"","Quote")</f>
        <v>Quote</v>
      </c>
      <c r="J13" s="704"/>
      <c r="K13" s="32" t="str">
        <f ca="1">IF($N$11=TRUE,"","Begründung / Ursache")</f>
        <v>Begründung / Ursache</v>
      </c>
      <c r="L13" s="32" t="str">
        <f ca="1">IF($N$11=TRUE,"","Eingeleitete / geplante Aktionen")</f>
        <v>Eingeleitete / geplante Aktionen</v>
      </c>
    </row>
    <row r="14" spans="2:14" ht="170.1" customHeight="1" x14ac:dyDescent="0.25">
      <c r="B14" s="32" t="str">
        <f ca="1">'Hilfstabelle DatendefKB'!O2</f>
        <v>1a)</v>
      </c>
      <c r="C14" s="33" t="str">
        <f ca="1">'Hilfstabelle DatendefKB'!P2</f>
        <v>Anzahl Primärfälle</v>
      </c>
      <c r="D14" s="58" t="str">
        <f ca="1">'Hilfstabelle DatendefKB'!Q2</f>
        <v>-----</v>
      </c>
      <c r="E14" s="58" t="str">
        <f ca="1">'Hilfstabelle DatendefKB'!R2</f>
        <v>Derzeit keine Vorgaben</v>
      </c>
      <c r="F14" s="58" t="str">
        <f ca="1">'Hilfstabelle DatendefKB'!S2</f>
        <v>-----</v>
      </c>
      <c r="G14" s="38">
        <f ca="1">'Hilfstabelle DatendefKB'!T2</f>
        <v>0</v>
      </c>
      <c r="H14" s="34" t="str">
        <f ca="1">'Hilfstabelle DatendefKB'!U2</f>
        <v>-----</v>
      </c>
      <c r="I14" s="57" t="str">
        <f ca="1">'Hilfstabelle DatendefKB'!V2</f>
        <v>-----</v>
      </c>
      <c r="J14" s="35" t="str">
        <f ca="1">'Hilfstabelle DatendefKB'!W2</f>
        <v>Unvollständig</v>
      </c>
      <c r="K14" s="36" t="str">
        <f ca="1">'Hilfstabelle DatendefKB'!X2</f>
        <v>-----</v>
      </c>
      <c r="L14" s="36" t="str">
        <f ca="1">'Hilfstabelle DatendefKB'!Y2</f>
        <v>-----</v>
      </c>
    </row>
    <row r="15" spans="2:14" ht="170.1" customHeight="1" x14ac:dyDescent="0.25">
      <c r="B15" s="32" t="str">
        <f ca="1">'Hilfstabelle DatendefKB'!O3</f>
        <v>1b)</v>
      </c>
      <c r="C15" s="33" t="str">
        <f ca="1">'Hilfstabelle DatendefKB'!P3</f>
        <v>Zentrumspat. mit neuaufgetretenem (Lokal-) Rezidiv und/ oder Fernmetastasen</v>
      </c>
      <c r="D15" s="58" t="str">
        <f ca="1">'Hilfstabelle DatendefKB'!Q3</f>
        <v>-----</v>
      </c>
      <c r="E15" s="58" t="str">
        <f ca="1">'Hilfstabelle DatendefKB'!R3</f>
        <v>Derzeit keine Vorgaben</v>
      </c>
      <c r="F15" s="58" t="str">
        <f ca="1">'Hilfstabelle DatendefKB'!S3</f>
        <v>-----</v>
      </c>
      <c r="G15" s="38">
        <f ca="1">'Hilfstabelle DatendefKB'!T3</f>
        <v>0</v>
      </c>
      <c r="H15" s="34" t="str">
        <f ca="1">'Hilfstabelle DatendefKB'!U3</f>
        <v>-----</v>
      </c>
      <c r="I15" s="57" t="str">
        <f ca="1">'Hilfstabelle DatendefKB'!V3</f>
        <v>-----</v>
      </c>
      <c r="J15" s="35" t="str">
        <f ca="1">'Hilfstabelle DatendefKB'!W3</f>
        <v>Unvollständig</v>
      </c>
      <c r="K15" s="36" t="str">
        <f ca="1">'Hilfstabelle DatendefKB'!X3</f>
        <v>-----</v>
      </c>
      <c r="L15" s="36" t="str">
        <f ca="1">'Hilfstabelle DatendefKB'!Y3</f>
        <v>-----</v>
      </c>
    </row>
    <row r="16" spans="2:14" ht="170.1" customHeight="1" x14ac:dyDescent="0.25">
      <c r="B16" s="32" t="str">
        <f ca="1">'Hilfstabelle DatendefKB'!O4</f>
        <v>1c)</v>
      </c>
      <c r="C16" s="33" t="str">
        <f ca="1">'Hilfstabelle DatendefKB'!P4</f>
        <v>Anzahl Zentrumsfälle</v>
      </c>
      <c r="D16" s="58" t="str">
        <f ca="1">'Hilfstabelle DatendefKB'!Q4</f>
        <v>-----</v>
      </c>
      <c r="E16" s="58" t="str">
        <f ca="1">'Hilfstabelle DatendefKB'!R4</f>
        <v>≥ 50</v>
      </c>
      <c r="F16" s="58" t="str">
        <f ca="1">'Hilfstabelle DatendefKB'!S4</f>
        <v>-----</v>
      </c>
      <c r="G16" s="38">
        <f ca="1">'Hilfstabelle DatendefKB'!T4</f>
        <v>0</v>
      </c>
      <c r="H16" s="34" t="str">
        <f ca="1">'Hilfstabelle DatendefKB'!U4</f>
        <v>-----</v>
      </c>
      <c r="I16" s="57" t="str">
        <f ca="1">'Hilfstabelle DatendefKB'!V4</f>
        <v>-----</v>
      </c>
      <c r="J16" s="35" t="str">
        <f ca="1">'Hilfstabelle DatendefKB'!W4</f>
        <v>Unvollständig</v>
      </c>
      <c r="K16" s="36" t="str">
        <f ca="1">'Hilfstabelle DatendefKB'!X4</f>
        <v>-----</v>
      </c>
      <c r="L16" s="36" t="str">
        <f ca="1">'Hilfstabelle DatendefKB'!Y4</f>
        <v>-----</v>
      </c>
    </row>
    <row r="17" spans="2:14" ht="170.1" customHeight="1" x14ac:dyDescent="0.25">
      <c r="B17" s="32" t="str">
        <f ca="1">'Hilfstabelle DatendefKB'!O5</f>
        <v>1d)</v>
      </c>
      <c r="C17" s="33" t="str">
        <f ca="1">'Hilfstabelle DatendefKB'!P5</f>
        <v>Anzahl Resektionen Weichgewebesarkome</v>
      </c>
      <c r="D17" s="58" t="str">
        <f ca="1">'Hilfstabelle DatendefKB'!Q5</f>
        <v>-----</v>
      </c>
      <c r="E17" s="58" t="str">
        <f ca="1">'Hilfstabelle DatendefKB'!R5</f>
        <v>≥ 50</v>
      </c>
      <c r="F17" s="58" t="str">
        <f ca="1">'Hilfstabelle DatendefKB'!S5</f>
        <v>-----</v>
      </c>
      <c r="G17" s="38">
        <f ca="1">'Hilfstabelle DatendefKB'!T5</f>
        <v>0</v>
      </c>
      <c r="H17" s="34" t="str">
        <f ca="1">'Hilfstabelle DatendefKB'!U5</f>
        <v>-----</v>
      </c>
      <c r="I17" s="57" t="str">
        <f ca="1">'Hilfstabelle DatendefKB'!V5</f>
        <v>-----</v>
      </c>
      <c r="J17" s="35" t="str">
        <f ca="1">'Hilfstabelle DatendefKB'!W5</f>
        <v>Unvollständig</v>
      </c>
      <c r="K17" s="36" t="str">
        <f ca="1">'Hilfstabelle DatendefKB'!X5</f>
        <v>-----</v>
      </c>
      <c r="L17" s="36" t="str">
        <f ca="1">'Hilfstabelle DatendefKB'!Y5</f>
        <v>-----</v>
      </c>
    </row>
    <row r="18" spans="2:14" ht="170.1" customHeight="1" x14ac:dyDescent="0.25">
      <c r="B18" s="32" t="str">
        <f ca="1">'Hilfstabelle DatendefKB'!O6</f>
        <v>1e)</v>
      </c>
      <c r="C18" s="33" t="str">
        <f ca="1">'Hilfstabelle DatendefKB'!P6</f>
        <v>Anzahl Resektionen Knochensarkome</v>
      </c>
      <c r="D18" s="58" t="str">
        <f ca="1">'Hilfstabelle DatendefKB'!Q6</f>
        <v>-----</v>
      </c>
      <c r="E18" s="58" t="str">
        <f ca="1">'Hilfstabelle DatendefKB'!R6</f>
        <v>≥ 10</v>
      </c>
      <c r="F18" s="58" t="str">
        <f ca="1">'Hilfstabelle DatendefKB'!S6</f>
        <v>-----</v>
      </c>
      <c r="G18" s="38">
        <f ca="1">'Hilfstabelle DatendefKB'!T6</f>
        <v>0</v>
      </c>
      <c r="H18" s="34" t="str">
        <f ca="1">'Hilfstabelle DatendefKB'!U6</f>
        <v>-----</v>
      </c>
      <c r="I18" s="57" t="str">
        <f ca="1">'Hilfstabelle DatendefKB'!V6</f>
        <v>-----</v>
      </c>
      <c r="J18" s="35" t="str">
        <f ca="1">'Hilfstabelle DatendefKB'!W6</f>
        <v>Unvollständig</v>
      </c>
      <c r="K18" s="36" t="str">
        <f ca="1">'Hilfstabelle DatendefKB'!X6</f>
        <v>-----</v>
      </c>
      <c r="L18" s="36" t="str">
        <f ca="1">'Hilfstabelle DatendefKB'!Y6</f>
        <v>-----</v>
      </c>
    </row>
    <row r="19" spans="2:14" ht="170.1" customHeight="1" x14ac:dyDescent="0.25">
      <c r="B19" s="32" t="str">
        <f ca="1">'Hilfstabelle DatendefKB'!O7</f>
        <v>2a</v>
      </c>
      <c r="C19" s="33" t="str">
        <f ca="1">'Hilfstabelle DatendefKB'!P7</f>
        <v>Prätherapeutische Tumorkonferenz</v>
      </c>
      <c r="D19" s="58" t="str">
        <f ca="1">'Hilfstabelle DatendefKB'!Q7</f>
        <v>-----</v>
      </c>
      <c r="E19" s="58" t="str">
        <f ca="1">'Hilfstabelle DatendefKB'!R7</f>
        <v>≥ 95%</v>
      </c>
      <c r="F19" s="58" t="str">
        <f ca="1">'Hilfstabelle DatendefKB'!S7</f>
        <v>-----</v>
      </c>
      <c r="G19" s="38" t="str">
        <f ca="1">'Hilfstabelle DatendefKB'!T7</f>
        <v>-----</v>
      </c>
      <c r="H19" s="34">
        <f ca="1">'Hilfstabelle DatendefKB'!U7</f>
        <v>0</v>
      </c>
      <c r="I19" s="57" t="str">
        <f ca="1">'Hilfstabelle DatendefKB'!V7</f>
        <v>n.d.</v>
      </c>
      <c r="J19" s="35" t="str">
        <f ca="1">'Hilfstabelle DatendefKB'!W7</f>
        <v>Unvollständig</v>
      </c>
      <c r="K19" s="36" t="str">
        <f ca="1">'Hilfstabelle DatendefKB'!X7</f>
        <v>-----</v>
      </c>
      <c r="L19" s="36" t="str">
        <f ca="1">'Hilfstabelle DatendefKB'!Y7</f>
        <v>-----</v>
      </c>
      <c r="N19" s="4"/>
    </row>
    <row r="20" spans="2:14" ht="170.1" customHeight="1" x14ac:dyDescent="0.25">
      <c r="B20" s="32" t="str">
        <f ca="1">'Hilfstabelle DatendefKB'!O8</f>
        <v>2b</v>
      </c>
      <c r="C20" s="33" t="str">
        <f ca="1">'Hilfstabelle DatendefKB'!P8</f>
        <v>Prätherapeutische Tumorkonferenz</v>
      </c>
      <c r="D20" s="58" t="str">
        <f ca="1">'Hilfstabelle DatendefKB'!Q8</f>
        <v>-----</v>
      </c>
      <c r="E20" s="58" t="str">
        <f ca="1">'Hilfstabelle DatendefKB'!R8</f>
        <v>≥ 95%</v>
      </c>
      <c r="F20" s="58" t="str">
        <f ca="1">'Hilfstabelle DatendefKB'!S8</f>
        <v>-----</v>
      </c>
      <c r="G20" s="38" t="str">
        <f ca="1">'Hilfstabelle DatendefKB'!T8</f>
        <v>-----</v>
      </c>
      <c r="H20" s="34">
        <f ca="1">'Hilfstabelle DatendefKB'!U8</f>
        <v>0</v>
      </c>
      <c r="I20" s="57" t="str">
        <f ca="1">'Hilfstabelle DatendefKB'!V8</f>
        <v>n.d.</v>
      </c>
      <c r="J20" s="35" t="str">
        <f ca="1">'Hilfstabelle DatendefKB'!W8</f>
        <v>Unvollständig</v>
      </c>
      <c r="K20" s="36" t="str">
        <f ca="1">'Hilfstabelle DatendefKB'!X8</f>
        <v>-----</v>
      </c>
      <c r="L20" s="36" t="str">
        <f ca="1">'Hilfstabelle DatendefKB'!Y8</f>
        <v>-----</v>
      </c>
    </row>
    <row r="21" spans="2:14" ht="170.1" customHeight="1" x14ac:dyDescent="0.25">
      <c r="B21" s="32" t="str">
        <f ca="1">'Hilfstabelle DatendefKB'!O9</f>
        <v>3</v>
      </c>
      <c r="C21" s="33" t="str">
        <f ca="1">'Hilfstabelle DatendefKB'!P9</f>
        <v>Vorstellung postoperative Tumorkonferenz</v>
      </c>
      <c r="D21" s="58" t="str">
        <f ca="1">'Hilfstabelle DatendefKB'!Q9</f>
        <v>-----</v>
      </c>
      <c r="E21" s="58" t="str">
        <f ca="1">'Hilfstabelle DatendefKB'!R9</f>
        <v>≥ 95%</v>
      </c>
      <c r="F21" s="58" t="str">
        <f ca="1">'Hilfstabelle DatendefKB'!S9</f>
        <v>-----</v>
      </c>
      <c r="G21" s="38" t="str">
        <f ca="1">'Hilfstabelle DatendefKB'!T9</f>
        <v>-----</v>
      </c>
      <c r="H21" s="34">
        <f ca="1">'Hilfstabelle DatendefKB'!U9</f>
        <v>0</v>
      </c>
      <c r="I21" s="57" t="str">
        <f ca="1">'Hilfstabelle DatendefKB'!V9</f>
        <v>n.d.</v>
      </c>
      <c r="J21" s="35" t="str">
        <f ca="1">'Hilfstabelle DatendefKB'!W9</f>
        <v>Unvollständig</v>
      </c>
      <c r="K21" s="36" t="str">
        <f ca="1">'Hilfstabelle DatendefKB'!X9</f>
        <v>-----</v>
      </c>
      <c r="L21" s="36" t="str">
        <f ca="1">'Hilfstabelle DatendefKB'!Y9</f>
        <v>-----</v>
      </c>
    </row>
    <row r="22" spans="2:14" ht="170.1" customHeight="1" x14ac:dyDescent="0.25">
      <c r="B22" s="32" t="str">
        <f ca="1">'Hilfstabelle DatendefKB'!O10</f>
        <v xml:space="preserve">4
</v>
      </c>
      <c r="C22" s="33" t="str">
        <f ca="1">'Hilfstabelle DatendefKB'!P10</f>
        <v>Psychoonkologisches Distress-Screening</v>
      </c>
      <c r="D22" s="58" t="str">
        <f ca="1">'Hilfstabelle DatendefKB'!Q10</f>
        <v>-----</v>
      </c>
      <c r="E22" s="58" t="str">
        <f ca="1">'Hilfstabelle DatendefKB'!R10</f>
        <v>≥ 65%</v>
      </c>
      <c r="F22" s="58" t="str">
        <f ca="1">'Hilfstabelle DatendefKB'!S10</f>
        <v>-----</v>
      </c>
      <c r="G22" s="38" t="str">
        <f ca="1">'Hilfstabelle DatendefKB'!T10</f>
        <v>-----</v>
      </c>
      <c r="H22" s="34">
        <f ca="1">'Hilfstabelle DatendefKB'!U10</f>
        <v>0</v>
      </c>
      <c r="I22" s="57" t="str">
        <f ca="1">'Hilfstabelle DatendefKB'!V10</f>
        <v>n.d.</v>
      </c>
      <c r="J22" s="35" t="str">
        <f ca="1">'Hilfstabelle DatendefKB'!W10</f>
        <v>Unvollständig</v>
      </c>
      <c r="K22" s="36" t="str">
        <f ca="1">'Hilfstabelle DatendefKB'!X10</f>
        <v>-----</v>
      </c>
      <c r="L22" s="36" t="str">
        <f ca="1">'Hilfstabelle DatendefKB'!Y10</f>
        <v>-----</v>
      </c>
    </row>
    <row r="23" spans="2:14" ht="170.1" customHeight="1" x14ac:dyDescent="0.25">
      <c r="B23" s="32" t="str">
        <f ca="1">'Hilfstabelle DatendefKB'!O11</f>
        <v>5</v>
      </c>
      <c r="C23" s="33" t="str">
        <f ca="1">'Hilfstabelle DatendefKB'!P11</f>
        <v>Beratung Sozialdienst</v>
      </c>
      <c r="D23" s="58" t="str">
        <f ca="1">'Hilfstabelle DatendefKB'!Q11</f>
        <v>&lt; 40%</v>
      </c>
      <c r="E23" s="58" t="str">
        <f ca="1">'Hilfstabelle DatendefKB'!R11</f>
        <v>Derzeit keine Vorgaben</v>
      </c>
      <c r="F23" s="58" t="str">
        <f ca="1">'Hilfstabelle DatendefKB'!S11</f>
        <v>-----</v>
      </c>
      <c r="G23" s="38" t="str">
        <f ca="1">'Hilfstabelle DatendefKB'!T11</f>
        <v>-----</v>
      </c>
      <c r="H23" s="34">
        <f ca="1">'Hilfstabelle DatendefKB'!U11</f>
        <v>0</v>
      </c>
      <c r="I23" s="57" t="str">
        <f ca="1">'Hilfstabelle DatendefKB'!V11</f>
        <v>n.d.</v>
      </c>
      <c r="J23" s="35" t="str">
        <f ca="1">'Hilfstabelle DatendefKB'!W11</f>
        <v>Unvollständig</v>
      </c>
      <c r="K23" s="36" t="str">
        <f ca="1">'Hilfstabelle DatendefKB'!X11</f>
        <v>-----</v>
      </c>
      <c r="L23" s="36" t="str">
        <f ca="1">'Hilfstabelle DatendefKB'!Y11</f>
        <v>-----</v>
      </c>
    </row>
    <row r="24" spans="2:14" ht="170.1" customHeight="1" x14ac:dyDescent="0.25">
      <c r="B24" s="32" t="str">
        <f ca="1">'Hilfstabelle DatendefKB'!O12</f>
        <v>6</v>
      </c>
      <c r="C24" s="33" t="str">
        <f ca="1">'Hilfstabelle DatendefKB'!P12</f>
        <v>Anteil 
Studienpat.</v>
      </c>
      <c r="D24" s="58" t="str">
        <f ca="1">'Hilfstabelle DatendefKB'!Q12</f>
        <v>-----</v>
      </c>
      <c r="E24" s="58" t="str">
        <f ca="1">'Hilfstabelle DatendefKB'!R12</f>
        <v>≥ 5%</v>
      </c>
      <c r="F24" s="58" t="str">
        <f ca="1">'Hilfstabelle DatendefKB'!S12</f>
        <v>-----</v>
      </c>
      <c r="G24" s="38">
        <f ca="1">'Hilfstabelle DatendefKB'!T12</f>
        <v>0</v>
      </c>
      <c r="H24" s="34">
        <f ca="1">'Hilfstabelle DatendefKB'!U12</f>
        <v>0</v>
      </c>
      <c r="I24" s="57" t="str">
        <f ca="1">'Hilfstabelle DatendefKB'!V12</f>
        <v>n.d.</v>
      </c>
      <c r="J24" s="35" t="str">
        <f ca="1">'Hilfstabelle DatendefKB'!W12</f>
        <v>Unvollständig</v>
      </c>
      <c r="K24" s="36" t="str">
        <f ca="1">'Hilfstabelle DatendefKB'!X12</f>
        <v>-----</v>
      </c>
      <c r="L24" s="36" t="str">
        <f ca="1">'Hilfstabelle DatendefKB'!Y12</f>
        <v>-----</v>
      </c>
    </row>
    <row r="25" spans="2:14" ht="170.1" customHeight="1" x14ac:dyDescent="0.25">
      <c r="B25" s="32" t="str">
        <f ca="1">'Hilfstabelle DatendefKB'!O13</f>
        <v>7</v>
      </c>
      <c r="C25" s="33" t="str">
        <f ca="1">'Hilfstabelle DatendefKB'!P13</f>
        <v>R0-Resektion</v>
      </c>
      <c r="D25" s="58" t="str">
        <f ca="1">'Hilfstabelle DatendefKB'!Q13</f>
        <v>&lt; 80%</v>
      </c>
      <c r="E25" s="58" t="str">
        <f ca="1">'Hilfstabelle DatendefKB'!R13</f>
        <v>Derzeit keine Vorgaben</v>
      </c>
      <c r="F25" s="58" t="str">
        <f ca="1">'Hilfstabelle DatendefKB'!S13</f>
        <v>-----</v>
      </c>
      <c r="G25" s="38" t="str">
        <f ca="1">'Hilfstabelle DatendefKB'!T13</f>
        <v>-----</v>
      </c>
      <c r="H25" s="34">
        <f ca="1">'Hilfstabelle DatendefKB'!U13</f>
        <v>0</v>
      </c>
      <c r="I25" s="57" t="str">
        <f ca="1">'Hilfstabelle DatendefKB'!V13</f>
        <v>n.d.</v>
      </c>
      <c r="J25" s="35" t="str">
        <f ca="1">'Hilfstabelle DatendefKB'!W13</f>
        <v>Unvollständig</v>
      </c>
      <c r="K25" s="36" t="str">
        <f ca="1">'Hilfstabelle DatendefKB'!X13</f>
        <v>-----</v>
      </c>
      <c r="L25" s="36" t="str">
        <f ca="1">'Hilfstabelle DatendefKB'!Y13</f>
        <v>-----</v>
      </c>
    </row>
    <row r="26" spans="2:14" ht="170.1" customHeight="1" x14ac:dyDescent="0.25">
      <c r="B26" s="32" t="str">
        <f ca="1">'Hilfstabelle DatendefKB'!O14</f>
        <v>8</v>
      </c>
      <c r="C26" s="33" t="str">
        <f ca="1">'Hilfstabelle DatendefKB'!P14</f>
        <v xml:space="preserve">Prä- oder postoperative Strahlentherapie bei operierten hoch malignen WGT </v>
      </c>
      <c r="D26" s="58" t="str">
        <f ca="1">'Hilfstabelle DatendefKB'!Q14</f>
        <v>-----</v>
      </c>
      <c r="E26" s="58" t="str">
        <f ca="1">'Hilfstabelle DatendefKB'!R14</f>
        <v>≥ 80%</v>
      </c>
      <c r="F26" s="58" t="str">
        <f ca="1">'Hilfstabelle DatendefKB'!S14</f>
        <v>-----</v>
      </c>
      <c r="G26" s="38" t="str">
        <f ca="1">'Hilfstabelle DatendefKB'!T14</f>
        <v>-----</v>
      </c>
      <c r="H26" s="34">
        <f ca="1">'Hilfstabelle DatendefKB'!U14</f>
        <v>0</v>
      </c>
      <c r="I26" s="57" t="str">
        <f ca="1">'Hilfstabelle DatendefKB'!V14</f>
        <v>n.d.</v>
      </c>
      <c r="J26" s="35" t="str">
        <f ca="1">'Hilfstabelle DatendefKB'!W14</f>
        <v>Unvollständig</v>
      </c>
      <c r="K26" s="36" t="str">
        <f ca="1">'Hilfstabelle DatendefKB'!X14</f>
        <v>-----</v>
      </c>
      <c r="L26" s="36" t="str">
        <f ca="1">'Hilfstabelle DatendefKB'!Y14</f>
        <v>-----</v>
      </c>
    </row>
    <row r="27" spans="2:14" ht="170.1" customHeight="1" x14ac:dyDescent="0.25">
      <c r="B27" s="32" t="str">
        <f ca="1">'Hilfstabelle DatendefKB'!O15</f>
        <v>9</v>
      </c>
      <c r="C27" s="33" t="str">
        <f ca="1">'Hilfstabelle DatendefKB'!P15</f>
        <v>Prätherapeutische histologische Sicherung</v>
      </c>
      <c r="D27" s="58" t="str">
        <f ca="1">'Hilfstabelle DatendefKB'!Q15</f>
        <v>-----</v>
      </c>
      <c r="E27" s="58" t="str">
        <f ca="1">'Hilfstabelle DatendefKB'!R15</f>
        <v>≥ 90%</v>
      </c>
      <c r="F27" s="58" t="str">
        <f ca="1">'Hilfstabelle DatendefKB'!S15</f>
        <v>-----</v>
      </c>
      <c r="G27" s="38" t="str">
        <f ca="1">'Hilfstabelle DatendefKB'!T15</f>
        <v>-----</v>
      </c>
      <c r="H27" s="34">
        <f ca="1">'Hilfstabelle DatendefKB'!U15</f>
        <v>0</v>
      </c>
      <c r="I27" s="57" t="str">
        <f ca="1">'Hilfstabelle DatendefKB'!V15</f>
        <v>n.d.</v>
      </c>
      <c r="J27" s="35" t="str">
        <f ca="1">'Hilfstabelle DatendefKB'!W15</f>
        <v>Unvollständig</v>
      </c>
      <c r="K27" s="36" t="str">
        <f ca="1">'Hilfstabelle DatendefKB'!X15</f>
        <v>-----</v>
      </c>
      <c r="L27" s="36" t="str">
        <f ca="1">'Hilfstabelle DatendefKB'!Y15</f>
        <v>-----</v>
      </c>
    </row>
    <row r="28" spans="2:14" ht="170.1" customHeight="1" x14ac:dyDescent="0.25">
      <c r="B28" s="32" t="str">
        <f ca="1">'Hilfstabelle DatendefKB'!O16</f>
        <v>10</v>
      </c>
      <c r="C28" s="33" t="str">
        <f ca="1">'Hilfstabelle DatendefKB'!P16</f>
        <v>Risikogerechte adjuvante Therapie GIST</v>
      </c>
      <c r="D28" s="58" t="str">
        <f ca="1">'Hilfstabelle DatendefKB'!Q16</f>
        <v>-----</v>
      </c>
      <c r="E28" s="58" t="str">
        <f ca="1">'Hilfstabelle DatendefKB'!R16</f>
        <v>≥ 85%</v>
      </c>
      <c r="F28" s="58" t="str">
        <f ca="1">'Hilfstabelle DatendefKB'!S16</f>
        <v>-----</v>
      </c>
      <c r="G28" s="38" t="str">
        <f ca="1">'Hilfstabelle DatendefKB'!T16</f>
        <v>-----</v>
      </c>
      <c r="H28" s="34">
        <f ca="1">'Hilfstabelle DatendefKB'!U16</f>
        <v>0</v>
      </c>
      <c r="I28" s="57" t="str">
        <f ca="1">'Hilfstabelle DatendefKB'!V16</f>
        <v>n.d.</v>
      </c>
      <c r="J28" s="35" t="str">
        <f ca="1">'Hilfstabelle DatendefKB'!W16</f>
        <v>Unvollständig</v>
      </c>
      <c r="K28" s="36" t="str">
        <f ca="1">'Hilfstabelle DatendefKB'!X16</f>
        <v>-----</v>
      </c>
      <c r="L28" s="36" t="str">
        <f ca="1">'Hilfstabelle DatendefKB'!Y16</f>
        <v>-----</v>
      </c>
    </row>
  </sheetData>
  <sheetProtection algorithmName="SHA-512" hashValue="pCdErdcA9j2iH4bdJKC6ehlyo+vC1Qt4w1roeFxUNP3sqgI7kMsocOCjYAwyHP5jeR3TcQMGOlffIfDfK4W+vw==" saltValue="R1Aa6t/3aZySWDySUkJzEQ==" spinCount="100000" sheet="1" objects="1" scenarios="1" selectLockedCells="1"/>
  <mergeCells count="8">
    <mergeCell ref="D6:K6"/>
    <mergeCell ref="D8:F8"/>
    <mergeCell ref="B12:B13"/>
    <mergeCell ref="C12:C13"/>
    <mergeCell ref="D12:F12"/>
    <mergeCell ref="G12:I12"/>
    <mergeCell ref="J12:J13"/>
    <mergeCell ref="K12:L12"/>
  </mergeCells>
  <phoneticPr fontId="55" type="noConversion"/>
  <conditionalFormatting sqref="B12:B13">
    <cfRule type="expression" dxfId="29" priority="15" stopIfTrue="1">
      <formula>$B12&lt;&gt;""</formula>
    </cfRule>
  </conditionalFormatting>
  <conditionalFormatting sqref="B14:I28 K14:L28">
    <cfRule type="notContainsBlanks" dxfId="28" priority="172" stopIfTrue="1">
      <formula>LEN(TRIM(B14))&gt;0</formula>
    </cfRule>
  </conditionalFormatting>
  <conditionalFormatting sqref="C12:L13">
    <cfRule type="expression" dxfId="27" priority="2" stopIfTrue="1">
      <formula>C12&lt;&gt;""</formula>
    </cfRule>
  </conditionalFormatting>
  <conditionalFormatting sqref="J14:J28">
    <cfRule type="expression" dxfId="26" priority="1" stopIfTrue="1">
      <formula>AND($J14&lt;&gt;"",$J14="Sollvorgabe nicht erfüllt")</formula>
    </cfRule>
    <cfRule type="expression" dxfId="25" priority="163" stopIfTrue="1">
      <formula>AND($J14&lt;&gt;"",$J14="I.O. (Plausibilität unklar)")</formula>
    </cfRule>
    <cfRule type="expression" dxfId="24" priority="164" stopIfTrue="1">
      <formula>OR(AND($J14&lt;&gt;"",$J14="Unvollständig"),AND($J14&lt;&gt;"",$J14="Inkorrekt"))</formula>
    </cfRule>
    <cfRule type="expression" dxfId="23" priority="168" stopIfTrue="1">
      <formula>AND($J14&lt;&gt;"",$J14="Ausnahme (Plausibilität unklar)")</formula>
    </cfRule>
  </conditionalFormatting>
  <dataValidations disablePrompts="1" count="1">
    <dataValidation allowBlank="1" showInputMessage="1" showErrorMessage="1" promptTitle="Hinweis" prompt="Übertrag erfolgt _x000a_automatisch aus _x000a_Kennzahlenbogen" sqref="K13:L13" xr:uid="{00000000-0002-0000-0A00-000000000000}"/>
  </dataValidations>
  <pageMargins left="0.25" right="0.25" top="0.75" bottom="0.75" header="0.3" footer="0.3"/>
  <pageSetup paperSize="9" orientation="landscape" r:id="rId1"/>
  <headerFooter>
    <oddFooter>&amp;L&amp;"Arial,Standard"&amp;7&amp;F&amp;C&amp;"Arial,Standard"&amp;7 © DKG  Alle Rechte vorbehalten&amp;R&amp;"Arial,Standard"&amp;7&amp;P</oddFooter>
  </headerFooter>
  <ignoredErrors>
    <ignoredError sqref="E13"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9"/>
  <dimension ref="A1:Q168"/>
  <sheetViews>
    <sheetView showGridLines="0" zoomScaleNormal="100" workbookViewId="0">
      <selection activeCell="C36" sqref="C36"/>
    </sheetView>
  </sheetViews>
  <sheetFormatPr defaultColWidth="9.140625" defaultRowHeight="11.25" x14ac:dyDescent="0.2"/>
  <cols>
    <col min="1" max="1" width="33.140625" style="13" customWidth="1"/>
    <col min="2" max="2" width="71.42578125" style="13" customWidth="1"/>
    <col min="3" max="3" width="69.28515625" style="13" customWidth="1"/>
    <col min="4" max="4" width="20.42578125" style="13" customWidth="1"/>
    <col min="5" max="5" width="10.28515625" style="13" customWidth="1"/>
    <col min="6" max="7" width="15.85546875" style="31" customWidth="1"/>
    <col min="8" max="9" width="18.7109375" style="31" customWidth="1"/>
    <col min="10" max="10" width="18.7109375" style="13" customWidth="1"/>
    <col min="11" max="11" width="16.5703125" style="13" customWidth="1"/>
    <col min="12" max="12" width="19.5703125" style="13" customWidth="1"/>
    <col min="13" max="13" width="22.140625" style="13" customWidth="1"/>
    <col min="14" max="14" width="10.7109375" style="13" customWidth="1"/>
    <col min="15" max="15" width="18.28515625" style="13" hidden="1" customWidth="1"/>
    <col min="16" max="16" width="29.7109375" style="13" customWidth="1"/>
    <col min="17" max="17" width="30.28515625" style="13" customWidth="1"/>
    <col min="18" max="18" width="32.7109375" style="13" bestFit="1" customWidth="1"/>
    <col min="19" max="19" width="33.85546875" style="13" bestFit="1" customWidth="1"/>
    <col min="20" max="20" width="34.85546875" style="13" customWidth="1"/>
    <col min="21" max="21" width="32.7109375" style="13" customWidth="1"/>
    <col min="22" max="23" width="32.7109375" style="13" bestFit="1" customWidth="1"/>
    <col min="24" max="25" width="33.85546875" style="13" bestFit="1" customWidth="1"/>
    <col min="26" max="26" width="37.28515625" style="13" bestFit="1" customWidth="1"/>
    <col min="27" max="27" width="33.85546875" style="13" bestFit="1" customWidth="1"/>
    <col min="28" max="28" width="18.140625" style="13" bestFit="1" customWidth="1"/>
    <col min="29" max="29" width="23" style="13" bestFit="1" customWidth="1"/>
    <col min="30" max="30" width="18.140625" style="13" bestFit="1" customWidth="1"/>
    <col min="31" max="35" width="9.140625" style="13" customWidth="1"/>
    <col min="36" max="36" width="13.5703125" style="13" customWidth="1"/>
    <col min="37" max="96" width="9.140625" style="13" customWidth="1"/>
    <col min="97" max="97" width="19" style="13" customWidth="1"/>
    <col min="98" max="16384" width="9.140625" style="13"/>
  </cols>
  <sheetData>
    <row r="1" spans="1:17" ht="36" x14ac:dyDescent="0.2">
      <c r="C1" s="2"/>
      <c r="D1" s="14"/>
      <c r="F1" s="101" t="s">
        <v>795</v>
      </c>
      <c r="G1" s="329"/>
      <c r="H1" s="309" t="s">
        <v>650</v>
      </c>
      <c r="I1" s="309" t="s">
        <v>651</v>
      </c>
      <c r="K1" s="317" t="s">
        <v>660</v>
      </c>
      <c r="L1" s="317" t="s">
        <v>661</v>
      </c>
      <c r="M1" s="318" t="s">
        <v>662</v>
      </c>
      <c r="N1" s="2"/>
      <c r="O1" s="2" t="str" cm="1">
        <f t="array" ref="O1">_xlfn.IFNA(_xlfn.UNIQUE(_xlfn.XLOOKUP('Netzwerk Chirurgie'!E9,K1:M1,K2:M6),,TRUE),"")</f>
        <v/>
      </c>
      <c r="P1" s="2" t="str" cm="1">
        <f t="array" ref="P1">_xlfn.IFNA(_xlfn.UNIQUE(_xlfn.XLOOKUP('Netzwerk Chirurgie'!E10,K1:M1,K2:M6),,TRUE),"")</f>
        <v/>
      </c>
      <c r="Q1" s="13" t="str" cm="1">
        <f t="array" ref="Q1">_xlfn.IFNA(_xlfn.UNIQUE(_xlfn.XLOOKUP('Netzwerk Chirurgie'!E9,K1:M1,K2:M6),,TRUE),"")</f>
        <v/>
      </c>
    </row>
    <row r="2" spans="1:17" ht="12" x14ac:dyDescent="0.2">
      <c r="A2" s="98" t="s">
        <v>66</v>
      </c>
      <c r="B2" s="98" t="s">
        <v>82</v>
      </c>
      <c r="C2" s="98" t="s">
        <v>86</v>
      </c>
      <c r="D2" s="98" t="s">
        <v>451</v>
      </c>
      <c r="E2" s="98" t="s">
        <v>67</v>
      </c>
      <c r="F2" s="99" t="s">
        <v>74</v>
      </c>
      <c r="G2" s="330"/>
      <c r="H2" s="186" t="s">
        <v>660</v>
      </c>
      <c r="I2" s="333" t="s">
        <v>663</v>
      </c>
      <c r="K2" s="319" t="s">
        <v>663</v>
      </c>
      <c r="L2" s="319" t="s">
        <v>664</v>
      </c>
      <c r="M2" s="320" t="s">
        <v>664</v>
      </c>
      <c r="N2" s="2"/>
      <c r="O2" s="2" t="s">
        <v>673</v>
      </c>
      <c r="P2" s="2"/>
    </row>
    <row r="3" spans="1:17" ht="12" x14ac:dyDescent="0.2">
      <c r="A3" s="207" t="str">
        <f>IF(Basisdaten!D6="","",Basisdaten!D6)</f>
        <v/>
      </c>
      <c r="B3" s="56" t="str">
        <f>IF($A$3="","",VLOOKUP($A$3,$A$6:$F$27,2,FALSE))</f>
        <v/>
      </c>
      <c r="C3" s="56" t="str">
        <f>IF($A$3="","",VLOOKUP($A$3,$A$6:$F$27,3,FALSE))</f>
        <v/>
      </c>
      <c r="D3" s="56" t="str">
        <f>IF($A$3="","",VLOOKUP($A$3,$A$6:$F$27,4,FALSE))</f>
        <v/>
      </c>
      <c r="E3" s="56" t="str">
        <f>IF($A$3="","",VLOOKUP($A$3,$A$6:$F$27,5,FALSE))</f>
        <v/>
      </c>
      <c r="F3" s="224" t="str">
        <f>IF($A$3="","",VLOOKUP($A$3,$A$6:$F$27,6,FALSE))</f>
        <v/>
      </c>
      <c r="G3" s="331"/>
      <c r="H3" s="186" t="s">
        <v>661</v>
      </c>
      <c r="I3" s="333" t="s">
        <v>664</v>
      </c>
      <c r="K3" s="319" t="s">
        <v>665</v>
      </c>
      <c r="L3" s="319" t="s">
        <v>663</v>
      </c>
      <c r="M3" s="320" t="s">
        <v>666</v>
      </c>
      <c r="N3" s="2"/>
      <c r="O3" s="2"/>
      <c r="P3" s="2"/>
    </row>
    <row r="4" spans="1:17" ht="12" x14ac:dyDescent="0.2">
      <c r="H4" s="186" t="s">
        <v>662</v>
      </c>
      <c r="I4" s="333" t="s">
        <v>665</v>
      </c>
      <c r="K4" s="321"/>
      <c r="L4" s="321" t="s">
        <v>665</v>
      </c>
      <c r="M4" s="322" t="s">
        <v>665</v>
      </c>
      <c r="N4" s="2"/>
      <c r="O4" s="2"/>
      <c r="P4" s="2"/>
    </row>
    <row r="5" spans="1:17" ht="14.25" customHeight="1" x14ac:dyDescent="0.2">
      <c r="A5" s="98" t="s">
        <v>66</v>
      </c>
      <c r="B5" s="98" t="s">
        <v>82</v>
      </c>
      <c r="C5" s="98" t="s">
        <v>86</v>
      </c>
      <c r="D5" s="98" t="s">
        <v>451</v>
      </c>
      <c r="E5" s="98" t="s">
        <v>67</v>
      </c>
      <c r="F5" s="99" t="s">
        <v>74</v>
      </c>
      <c r="G5" s="330"/>
      <c r="H5" s="186" t="s">
        <v>660</v>
      </c>
      <c r="I5" s="333" t="s">
        <v>663</v>
      </c>
      <c r="K5" s="323"/>
      <c r="L5" s="323"/>
      <c r="M5" s="323"/>
      <c r="N5" s="8"/>
      <c r="O5" s="2"/>
      <c r="P5" s="2"/>
    </row>
    <row r="6" spans="1:17" ht="14.25" customHeight="1" x14ac:dyDescent="0.2">
      <c r="A6" s="208" t="s">
        <v>774</v>
      </c>
      <c r="B6" s="208" t="s">
        <v>608</v>
      </c>
      <c r="C6" s="208" t="s">
        <v>609</v>
      </c>
      <c r="D6" s="208" t="s">
        <v>452</v>
      </c>
      <c r="E6" s="208" t="s">
        <v>449</v>
      </c>
      <c r="F6" s="224">
        <v>44515</v>
      </c>
      <c r="G6" s="332"/>
      <c r="H6" s="186" t="s">
        <v>660</v>
      </c>
      <c r="I6" s="333" t="s">
        <v>663</v>
      </c>
      <c r="K6" s="323"/>
      <c r="L6" s="323"/>
      <c r="M6" s="323"/>
      <c r="N6" s="8"/>
      <c r="O6" s="2"/>
      <c r="P6" s="2"/>
    </row>
    <row r="7" spans="1:17" ht="14.25" customHeight="1" x14ac:dyDescent="0.2">
      <c r="A7" s="208" t="s">
        <v>775</v>
      </c>
      <c r="B7" s="208" t="s">
        <v>676</v>
      </c>
      <c r="C7" s="208" t="s">
        <v>677</v>
      </c>
      <c r="D7" s="208" t="s">
        <v>452</v>
      </c>
      <c r="E7" s="208" t="s">
        <v>478</v>
      </c>
      <c r="F7" s="224">
        <v>43748</v>
      </c>
      <c r="G7" s="332"/>
      <c r="H7" s="186" t="s">
        <v>661</v>
      </c>
      <c r="I7" s="333" t="s">
        <v>664</v>
      </c>
      <c r="K7" s="8"/>
      <c r="L7" s="8"/>
      <c r="M7" s="8"/>
      <c r="N7" s="8"/>
      <c r="O7" s="8"/>
    </row>
    <row r="8" spans="1:17" ht="14.25" customHeight="1" x14ac:dyDescent="0.2">
      <c r="A8" s="208" t="s">
        <v>776</v>
      </c>
      <c r="B8" s="208" t="s">
        <v>610</v>
      </c>
      <c r="C8" s="208" t="s">
        <v>611</v>
      </c>
      <c r="D8" s="208" t="s">
        <v>452</v>
      </c>
      <c r="E8" s="208" t="s">
        <v>450</v>
      </c>
      <c r="F8" s="224">
        <v>44523</v>
      </c>
      <c r="G8" s="332"/>
      <c r="H8" s="186" t="s">
        <v>661</v>
      </c>
      <c r="I8" s="333" t="s">
        <v>663</v>
      </c>
      <c r="K8" s="8"/>
      <c r="L8" s="8"/>
      <c r="M8" s="8"/>
      <c r="N8" s="8"/>
      <c r="O8" s="8"/>
    </row>
    <row r="9" spans="1:17" ht="14.25" customHeight="1" x14ac:dyDescent="0.2">
      <c r="A9" s="208" t="s">
        <v>777</v>
      </c>
      <c r="B9" s="208" t="s">
        <v>588</v>
      </c>
      <c r="C9" s="208" t="s">
        <v>589</v>
      </c>
      <c r="D9" s="208" t="s">
        <v>452</v>
      </c>
      <c r="E9" s="208" t="s">
        <v>450</v>
      </c>
      <c r="F9" s="224">
        <v>43964</v>
      </c>
      <c r="G9" s="332"/>
      <c r="H9" s="186" t="s">
        <v>661</v>
      </c>
      <c r="I9" s="333" t="s">
        <v>665</v>
      </c>
      <c r="K9" s="8"/>
      <c r="L9" s="8"/>
      <c r="M9" s="8"/>
      <c r="N9" s="8"/>
      <c r="O9" s="8"/>
    </row>
    <row r="10" spans="1:17" ht="14.25" customHeight="1" x14ac:dyDescent="0.2">
      <c r="A10" s="208" t="s">
        <v>778</v>
      </c>
      <c r="B10" s="208" t="s">
        <v>678</v>
      </c>
      <c r="C10" s="208" t="s">
        <v>679</v>
      </c>
      <c r="D10" s="208" t="s">
        <v>452</v>
      </c>
      <c r="E10" s="208" t="s">
        <v>680</v>
      </c>
      <c r="F10" s="224">
        <v>44726</v>
      </c>
      <c r="G10" s="332"/>
      <c r="H10" s="186" t="s">
        <v>660</v>
      </c>
      <c r="I10" s="333" t="s">
        <v>665</v>
      </c>
      <c r="K10" s="8"/>
      <c r="L10" s="8"/>
      <c r="M10" s="8"/>
      <c r="N10" s="8"/>
      <c r="O10" s="8"/>
    </row>
    <row r="11" spans="1:17" ht="14.25" customHeight="1" x14ac:dyDescent="0.2">
      <c r="A11" s="208" t="s">
        <v>779</v>
      </c>
      <c r="B11" s="208" t="s">
        <v>488</v>
      </c>
      <c r="C11" s="208" t="s">
        <v>489</v>
      </c>
      <c r="D11" s="208" t="s">
        <v>452</v>
      </c>
      <c r="E11" s="208" t="s">
        <v>455</v>
      </c>
      <c r="F11" s="224">
        <v>43605</v>
      </c>
      <c r="G11" s="332"/>
      <c r="H11" s="186" t="s">
        <v>661</v>
      </c>
      <c r="I11" s="333" t="s">
        <v>663</v>
      </c>
      <c r="K11" s="8"/>
      <c r="L11" s="8"/>
      <c r="M11" s="8"/>
      <c r="N11" s="8"/>
      <c r="O11" s="8"/>
    </row>
    <row r="12" spans="1:17" ht="14.25" customHeight="1" x14ac:dyDescent="0.2">
      <c r="A12" s="208" t="s">
        <v>780</v>
      </c>
      <c r="B12" s="208" t="s">
        <v>769</v>
      </c>
      <c r="C12" s="208" t="s">
        <v>770</v>
      </c>
      <c r="D12" s="208" t="s">
        <v>452</v>
      </c>
      <c r="E12" s="208" t="s">
        <v>771</v>
      </c>
      <c r="F12" s="224">
        <v>45264</v>
      </c>
      <c r="G12" s="332"/>
      <c r="H12" s="186" t="s">
        <v>662</v>
      </c>
      <c r="I12" s="333" t="s">
        <v>665</v>
      </c>
      <c r="K12" s="8"/>
      <c r="L12" s="8"/>
      <c r="M12" s="8"/>
      <c r="N12" s="8"/>
      <c r="O12" s="8"/>
    </row>
    <row r="13" spans="1:17" ht="14.25" customHeight="1" x14ac:dyDescent="0.2">
      <c r="A13" s="208" t="s">
        <v>781</v>
      </c>
      <c r="B13" s="208" t="s">
        <v>590</v>
      </c>
      <c r="C13" s="208" t="s">
        <v>591</v>
      </c>
      <c r="D13" s="208" t="s">
        <v>452</v>
      </c>
      <c r="E13" s="208" t="s">
        <v>478</v>
      </c>
      <c r="F13" s="224">
        <v>44153</v>
      </c>
      <c r="G13" s="332"/>
      <c r="H13" s="186" t="s">
        <v>661</v>
      </c>
      <c r="I13" s="333" t="s">
        <v>663</v>
      </c>
      <c r="K13" s="8"/>
      <c r="L13" s="8"/>
      <c r="M13" s="8"/>
      <c r="N13" s="8"/>
      <c r="O13" s="8"/>
    </row>
    <row r="14" spans="1:17" ht="14.25" customHeight="1" x14ac:dyDescent="0.2">
      <c r="A14" s="208" t="s">
        <v>782</v>
      </c>
      <c r="B14" s="208" t="s">
        <v>490</v>
      </c>
      <c r="C14" s="208" t="s">
        <v>491</v>
      </c>
      <c r="D14" s="208" t="s">
        <v>452</v>
      </c>
      <c r="E14" s="208" t="s">
        <v>455</v>
      </c>
      <c r="F14" s="224">
        <v>43417</v>
      </c>
      <c r="G14" s="332"/>
      <c r="H14" s="186" t="s">
        <v>660</v>
      </c>
      <c r="I14" s="333" t="s">
        <v>665</v>
      </c>
      <c r="K14" s="8"/>
      <c r="L14" s="8"/>
      <c r="M14" s="8"/>
      <c r="N14" s="8"/>
      <c r="O14" s="8"/>
    </row>
    <row r="15" spans="1:17" ht="14.25" customHeight="1" x14ac:dyDescent="0.2">
      <c r="A15" s="208" t="s">
        <v>783</v>
      </c>
      <c r="B15" s="208" t="s">
        <v>612</v>
      </c>
      <c r="C15" s="208" t="s">
        <v>613</v>
      </c>
      <c r="D15" s="208" t="s">
        <v>452</v>
      </c>
      <c r="E15" s="208" t="s">
        <v>450</v>
      </c>
      <c r="F15" s="224">
        <v>43228</v>
      </c>
      <c r="G15" s="332"/>
      <c r="H15" s="186" t="s">
        <v>662</v>
      </c>
      <c r="I15" s="333" t="s">
        <v>665</v>
      </c>
      <c r="K15" s="8"/>
      <c r="L15" s="8"/>
      <c r="M15" s="8"/>
      <c r="N15" s="8"/>
      <c r="O15" s="8"/>
    </row>
    <row r="16" spans="1:17" ht="14.25" customHeight="1" x14ac:dyDescent="0.2">
      <c r="A16" s="208" t="s">
        <v>784</v>
      </c>
      <c r="B16" s="208" t="s">
        <v>592</v>
      </c>
      <c r="C16" s="208" t="s">
        <v>593</v>
      </c>
      <c r="D16" s="208" t="s">
        <v>452</v>
      </c>
      <c r="E16" s="208" t="s">
        <v>519</v>
      </c>
      <c r="F16" s="224">
        <v>44320</v>
      </c>
      <c r="G16" s="332"/>
      <c r="H16" s="332"/>
      <c r="I16" s="332"/>
      <c r="K16" s="8"/>
      <c r="L16" s="8"/>
      <c r="M16" s="8"/>
      <c r="N16" s="8"/>
      <c r="O16" s="8"/>
    </row>
    <row r="17" spans="1:15" ht="14.25" customHeight="1" x14ac:dyDescent="0.2">
      <c r="A17" s="208" t="s">
        <v>785</v>
      </c>
      <c r="B17" s="208" t="s">
        <v>456</v>
      </c>
      <c r="C17" s="208" t="s">
        <v>457</v>
      </c>
      <c r="D17" s="208" t="s">
        <v>452</v>
      </c>
      <c r="E17" s="208" t="s">
        <v>455</v>
      </c>
      <c r="F17" s="224">
        <v>43385</v>
      </c>
      <c r="G17" s="332"/>
      <c r="H17" s="332"/>
      <c r="I17" s="332"/>
      <c r="K17" s="8"/>
      <c r="L17" s="8"/>
      <c r="M17" s="8"/>
      <c r="N17" s="8"/>
      <c r="O17" s="8"/>
    </row>
    <row r="18" spans="1:15" ht="14.25" customHeight="1" x14ac:dyDescent="0.2">
      <c r="A18" s="208" t="s">
        <v>786</v>
      </c>
      <c r="B18" s="208" t="s">
        <v>614</v>
      </c>
      <c r="C18" s="208" t="s">
        <v>458</v>
      </c>
      <c r="D18" s="208" t="s">
        <v>452</v>
      </c>
      <c r="E18" s="208" t="s">
        <v>450</v>
      </c>
      <c r="F18" s="224">
        <v>43410</v>
      </c>
      <c r="G18" s="332"/>
      <c r="H18" s="332"/>
      <c r="I18" s="332"/>
      <c r="K18" s="8"/>
      <c r="L18" s="8"/>
      <c r="M18" s="8"/>
      <c r="N18" s="8"/>
      <c r="O18" s="8"/>
    </row>
    <row r="19" spans="1:15" ht="14.25" customHeight="1" x14ac:dyDescent="0.2">
      <c r="A19" s="208" t="s">
        <v>787</v>
      </c>
      <c r="B19" s="208" t="s">
        <v>615</v>
      </c>
      <c r="C19" s="208" t="s">
        <v>616</v>
      </c>
      <c r="D19" s="208" t="s">
        <v>452</v>
      </c>
      <c r="E19" s="208" t="s">
        <v>617</v>
      </c>
      <c r="F19" s="224">
        <v>44481</v>
      </c>
      <c r="G19" s="332"/>
      <c r="H19" s="215"/>
      <c r="I19" s="332"/>
      <c r="K19" s="8"/>
      <c r="L19" s="8"/>
      <c r="M19" s="8"/>
      <c r="N19" s="8"/>
      <c r="O19" s="8"/>
    </row>
    <row r="20" spans="1:15" ht="14.25" customHeight="1" x14ac:dyDescent="0.2">
      <c r="A20" s="208" t="s">
        <v>788</v>
      </c>
      <c r="B20" s="208" t="s">
        <v>772</v>
      </c>
      <c r="C20" s="208" t="s">
        <v>773</v>
      </c>
      <c r="D20" s="208" t="s">
        <v>452</v>
      </c>
      <c r="E20" s="208" t="s">
        <v>478</v>
      </c>
      <c r="F20" s="224">
        <v>45126</v>
      </c>
      <c r="G20" s="332"/>
      <c r="H20" s="332"/>
      <c r="I20" s="332"/>
      <c r="K20" s="8"/>
      <c r="L20" s="8"/>
      <c r="M20" s="8"/>
      <c r="N20" s="8"/>
      <c r="O20" s="8"/>
    </row>
    <row r="21" spans="1:15" ht="14.25" customHeight="1" x14ac:dyDescent="0.2">
      <c r="A21" s="208" t="s">
        <v>789</v>
      </c>
      <c r="B21" s="208" t="s">
        <v>476</v>
      </c>
      <c r="C21" s="208" t="s">
        <v>477</v>
      </c>
      <c r="D21" s="208" t="s">
        <v>452</v>
      </c>
      <c r="E21" s="208" t="s">
        <v>478</v>
      </c>
      <c r="F21" s="224">
        <v>43591</v>
      </c>
      <c r="G21" s="332"/>
      <c r="H21" s="332"/>
      <c r="I21" s="332"/>
      <c r="K21" s="8"/>
      <c r="L21" s="8"/>
      <c r="M21" s="8"/>
      <c r="N21" s="8"/>
      <c r="O21" s="8"/>
    </row>
    <row r="22" spans="1:15" ht="14.25" customHeight="1" x14ac:dyDescent="0.2">
      <c r="A22" s="208" t="s">
        <v>790</v>
      </c>
      <c r="B22" s="208" t="s">
        <v>681</v>
      </c>
      <c r="C22" s="208" t="s">
        <v>682</v>
      </c>
      <c r="D22" s="208" t="s">
        <v>452</v>
      </c>
      <c r="E22" s="208" t="s">
        <v>450</v>
      </c>
      <c r="F22" s="224">
        <v>43416</v>
      </c>
      <c r="G22" s="332"/>
      <c r="H22" s="332"/>
      <c r="I22" s="332"/>
      <c r="K22" s="8"/>
      <c r="L22" s="8"/>
      <c r="M22" s="8"/>
      <c r="N22" s="8"/>
      <c r="O22" s="8"/>
    </row>
    <row r="23" spans="1:15" ht="14.25" customHeight="1" x14ac:dyDescent="0.2">
      <c r="A23" s="208" t="s">
        <v>791</v>
      </c>
      <c r="B23" s="208" t="s">
        <v>517</v>
      </c>
      <c r="C23" s="208" t="s">
        <v>518</v>
      </c>
      <c r="D23" s="208" t="s">
        <v>452</v>
      </c>
      <c r="E23" s="208" t="s">
        <v>450</v>
      </c>
      <c r="F23" s="224">
        <v>43801</v>
      </c>
      <c r="G23" s="332"/>
      <c r="H23" s="332"/>
      <c r="I23" s="332"/>
      <c r="K23" s="8"/>
      <c r="L23" s="8"/>
      <c r="M23" s="8"/>
      <c r="N23" s="8"/>
      <c r="O23" s="8"/>
    </row>
    <row r="24" spans="1:15" ht="14.25" customHeight="1" x14ac:dyDescent="0.2">
      <c r="A24" s="208" t="s">
        <v>792</v>
      </c>
      <c r="B24" s="208" t="s">
        <v>618</v>
      </c>
      <c r="C24" s="208" t="s">
        <v>619</v>
      </c>
      <c r="D24" s="208" t="s">
        <v>452</v>
      </c>
      <c r="E24" s="208" t="s">
        <v>617</v>
      </c>
      <c r="F24" s="224">
        <v>44524</v>
      </c>
      <c r="G24" s="332"/>
      <c r="H24" s="332"/>
      <c r="I24" s="332"/>
      <c r="K24" s="8"/>
      <c r="L24" s="8"/>
      <c r="M24" s="8"/>
      <c r="N24" s="8"/>
      <c r="O24" s="8"/>
    </row>
    <row r="25" spans="1:15" ht="14.25" customHeight="1" x14ac:dyDescent="0.2">
      <c r="A25" s="208" t="s">
        <v>793</v>
      </c>
      <c r="B25" s="208" t="s">
        <v>459</v>
      </c>
      <c r="C25" s="208" t="s">
        <v>460</v>
      </c>
      <c r="D25" s="208" t="s">
        <v>452</v>
      </c>
      <c r="E25" s="208" t="s">
        <v>461</v>
      </c>
      <c r="F25" s="224">
        <v>43410</v>
      </c>
      <c r="G25" s="332"/>
      <c r="H25" s="332"/>
      <c r="I25" s="332"/>
      <c r="K25" s="8"/>
      <c r="L25" s="8"/>
      <c r="M25" s="8"/>
      <c r="N25" s="8"/>
      <c r="O25" s="8"/>
    </row>
    <row r="26" spans="1:15" ht="14.25" customHeight="1" x14ac:dyDescent="0.2">
      <c r="A26" s="208" t="s">
        <v>794</v>
      </c>
      <c r="B26" s="208" t="s">
        <v>683</v>
      </c>
      <c r="C26" s="208" t="s">
        <v>620</v>
      </c>
      <c r="D26" s="208" t="s">
        <v>452</v>
      </c>
      <c r="E26" s="208" t="s">
        <v>450</v>
      </c>
      <c r="F26" s="224">
        <v>44862</v>
      </c>
      <c r="G26" s="332"/>
      <c r="H26" s="332"/>
      <c r="I26" s="332"/>
      <c r="K26" s="8"/>
      <c r="L26" s="8"/>
      <c r="M26" s="8"/>
      <c r="N26" s="8"/>
      <c r="O26" s="8"/>
    </row>
    <row r="27" spans="1:15" x14ac:dyDescent="0.2">
      <c r="A27" s="56" t="s">
        <v>0</v>
      </c>
      <c r="B27" s="56" t="s">
        <v>1</v>
      </c>
      <c r="C27" s="56" t="s">
        <v>1</v>
      </c>
      <c r="D27" s="56" t="s">
        <v>1</v>
      </c>
      <c r="E27" s="56" t="s">
        <v>1</v>
      </c>
      <c r="F27" s="100" t="s">
        <v>1</v>
      </c>
    </row>
    <row r="89" spans="1:9" ht="15" x14ac:dyDescent="0.25">
      <c r="E89"/>
      <c r="F89"/>
      <c r="G89"/>
      <c r="H89"/>
      <c r="I89"/>
    </row>
    <row r="90" spans="1:9" ht="15" x14ac:dyDescent="0.25">
      <c r="A90" s="118" t="s">
        <v>248</v>
      </c>
      <c r="B90" s="375" t="s">
        <v>249</v>
      </c>
      <c r="C90" s="376"/>
      <c r="D90"/>
      <c r="E90"/>
    </row>
    <row r="91" spans="1:9" ht="15" x14ac:dyDescent="0.25">
      <c r="A91" s="119" t="s">
        <v>667</v>
      </c>
      <c r="B91" s="375" t="s">
        <v>250</v>
      </c>
      <c r="C91" s="376"/>
      <c r="D91"/>
    </row>
    <row r="92" spans="1:9" ht="15" x14ac:dyDescent="0.25">
      <c r="A92" s="120"/>
      <c r="B92" s="375" t="s">
        <v>251</v>
      </c>
      <c r="C92" s="376"/>
      <c r="D92"/>
    </row>
    <row r="93" spans="1:9" ht="15" x14ac:dyDescent="0.25">
      <c r="A93" s="120"/>
      <c r="B93" s="375" t="s">
        <v>462</v>
      </c>
      <c r="C93" s="376"/>
      <c r="D93"/>
    </row>
    <row r="94" spans="1:9" ht="15" x14ac:dyDescent="0.25">
      <c r="A94" s="121"/>
      <c r="B94" s="375" t="s">
        <v>252</v>
      </c>
      <c r="C94" s="376"/>
      <c r="D94"/>
    </row>
    <row r="95" spans="1:9" ht="15" x14ac:dyDescent="0.25">
      <c r="A95" s="121"/>
      <c r="B95" s="375" t="s">
        <v>253</v>
      </c>
      <c r="C95" s="376"/>
      <c r="D95"/>
    </row>
    <row r="96" spans="1:9" ht="15" x14ac:dyDescent="0.25">
      <c r="A96" s="121"/>
      <c r="B96" s="375" t="s">
        <v>463</v>
      </c>
      <c r="C96" s="376"/>
      <c r="D96"/>
    </row>
    <row r="97" spans="1:4" ht="15" x14ac:dyDescent="0.25">
      <c r="A97" s="121"/>
      <c r="B97" s="375" t="s">
        <v>254</v>
      </c>
      <c r="C97" s="376"/>
      <c r="D97"/>
    </row>
    <row r="98" spans="1:4" ht="12" x14ac:dyDescent="0.2">
      <c r="A98" s="121"/>
      <c r="B98" s="375" t="s">
        <v>464</v>
      </c>
      <c r="C98" s="376"/>
      <c r="D98" s="215"/>
    </row>
    <row r="99" spans="1:4" ht="12" x14ac:dyDescent="0.2">
      <c r="A99" s="121"/>
      <c r="B99" s="375" t="s">
        <v>255</v>
      </c>
      <c r="C99" s="376"/>
      <c r="D99" s="215"/>
    </row>
    <row r="100" spans="1:4" ht="12" x14ac:dyDescent="0.2">
      <c r="A100" s="121"/>
      <c r="B100" s="375" t="s">
        <v>465</v>
      </c>
      <c r="C100" s="376"/>
      <c r="D100" s="215"/>
    </row>
    <row r="101" spans="1:4" ht="12" x14ac:dyDescent="0.2">
      <c r="A101" s="121"/>
      <c r="B101" s="375" t="s">
        <v>256</v>
      </c>
      <c r="C101" s="376"/>
      <c r="D101" s="215"/>
    </row>
    <row r="102" spans="1:4" ht="12" x14ac:dyDescent="0.2">
      <c r="A102" s="121"/>
      <c r="B102" s="375" t="s">
        <v>257</v>
      </c>
      <c r="C102" s="376"/>
      <c r="D102" s="215"/>
    </row>
    <row r="103" spans="1:4" ht="12" x14ac:dyDescent="0.2">
      <c r="A103" s="121"/>
      <c r="B103" s="375" t="s">
        <v>258</v>
      </c>
      <c r="C103" s="376"/>
      <c r="D103" s="215"/>
    </row>
    <row r="104" spans="1:4" ht="12" x14ac:dyDescent="0.2">
      <c r="A104" s="121"/>
      <c r="B104" s="375" t="s">
        <v>260</v>
      </c>
      <c r="C104" s="376"/>
      <c r="D104" s="215"/>
    </row>
    <row r="105" spans="1:4" ht="12" x14ac:dyDescent="0.2">
      <c r="A105" s="121"/>
      <c r="B105" s="375" t="s">
        <v>259</v>
      </c>
      <c r="C105" s="376"/>
      <c r="D105" s="215"/>
    </row>
    <row r="106" spans="1:4" ht="12" x14ac:dyDescent="0.2">
      <c r="A106" s="121"/>
      <c r="B106" s="375" t="s">
        <v>261</v>
      </c>
      <c r="C106" s="376"/>
      <c r="D106" s="215"/>
    </row>
    <row r="107" spans="1:4" ht="12" x14ac:dyDescent="0.2">
      <c r="B107" s="375" t="s">
        <v>262</v>
      </c>
      <c r="C107" s="376"/>
      <c r="D107" s="215"/>
    </row>
    <row r="108" spans="1:4" ht="12" x14ac:dyDescent="0.2">
      <c r="A108" s="121"/>
      <c r="B108" s="375" t="s">
        <v>263</v>
      </c>
      <c r="C108" s="376"/>
      <c r="D108" s="215"/>
    </row>
    <row r="109" spans="1:4" ht="12" x14ac:dyDescent="0.2">
      <c r="A109" s="121"/>
      <c r="B109" s="375" t="s">
        <v>467</v>
      </c>
      <c r="C109" s="376"/>
      <c r="D109" s="215"/>
    </row>
    <row r="110" spans="1:4" ht="12" x14ac:dyDescent="0.2">
      <c r="A110" s="121"/>
      <c r="B110" s="375" t="s">
        <v>468</v>
      </c>
      <c r="C110" s="376"/>
      <c r="D110" s="215"/>
    </row>
    <row r="111" spans="1:4" ht="12" x14ac:dyDescent="0.2">
      <c r="A111" s="121"/>
      <c r="B111" s="375" t="s">
        <v>265</v>
      </c>
      <c r="C111" s="376"/>
      <c r="D111" s="215"/>
    </row>
    <row r="112" spans="1:4" ht="12" x14ac:dyDescent="0.2">
      <c r="A112" s="121"/>
      <c r="B112" s="375" t="s">
        <v>264</v>
      </c>
      <c r="C112" s="376"/>
      <c r="D112" s="215"/>
    </row>
    <row r="113" spans="1:4" ht="12" x14ac:dyDescent="0.2">
      <c r="A113" s="121"/>
      <c r="B113" s="377" t="s">
        <v>469</v>
      </c>
      <c r="C113" s="377" t="s">
        <v>765</v>
      </c>
      <c r="D113" s="215"/>
    </row>
    <row r="114" spans="1:4" ht="12" x14ac:dyDescent="0.2">
      <c r="A114" s="121"/>
      <c r="B114" s="375" t="s">
        <v>466</v>
      </c>
      <c r="C114" s="376"/>
      <c r="D114" s="215"/>
    </row>
    <row r="115" spans="1:4" ht="12" x14ac:dyDescent="0.2">
      <c r="A115" s="121"/>
      <c r="B115" s="378" t="s">
        <v>766</v>
      </c>
      <c r="C115" s="377" t="s">
        <v>767</v>
      </c>
      <c r="D115" s="215"/>
    </row>
    <row r="116" spans="1:4" ht="12" x14ac:dyDescent="0.2">
      <c r="A116" s="121"/>
      <c r="B116" s="375" t="s">
        <v>266</v>
      </c>
      <c r="C116" s="376"/>
      <c r="D116" s="215"/>
    </row>
    <row r="117" spans="1:4" ht="12" x14ac:dyDescent="0.2">
      <c r="A117" s="121"/>
      <c r="B117" s="375" t="s">
        <v>471</v>
      </c>
      <c r="C117" s="168"/>
      <c r="D117" s="215"/>
    </row>
    <row r="118" spans="1:4" ht="12" x14ac:dyDescent="0.2">
      <c r="A118" s="121"/>
      <c r="B118" s="375" t="s">
        <v>267</v>
      </c>
      <c r="C118" s="168"/>
      <c r="D118" s="215"/>
    </row>
    <row r="119" spans="1:4" ht="12" x14ac:dyDescent="0.2">
      <c r="A119" s="121"/>
      <c r="B119" s="375" t="s">
        <v>268</v>
      </c>
      <c r="C119" s="376"/>
      <c r="D119" s="215"/>
    </row>
    <row r="120" spans="1:4" ht="12" x14ac:dyDescent="0.2">
      <c r="A120" s="121"/>
      <c r="B120" s="375" t="s">
        <v>470</v>
      </c>
      <c r="C120" s="376"/>
      <c r="D120" s="215"/>
    </row>
    <row r="121" spans="1:4" ht="12" x14ac:dyDescent="0.2">
      <c r="A121" s="121"/>
      <c r="B121" s="375" t="s">
        <v>270</v>
      </c>
      <c r="C121" s="379"/>
      <c r="D121" s="215"/>
    </row>
    <row r="122" spans="1:4" ht="12" x14ac:dyDescent="0.2">
      <c r="A122" s="121"/>
      <c r="B122" s="375" t="s">
        <v>271</v>
      </c>
      <c r="C122" s="379"/>
      <c r="D122" s="215"/>
    </row>
    <row r="123" spans="1:4" ht="12" x14ac:dyDescent="0.2">
      <c r="A123" s="121"/>
      <c r="B123" s="375" t="s">
        <v>273</v>
      </c>
      <c r="C123" s="379"/>
      <c r="D123" s="215"/>
    </row>
    <row r="124" spans="1:4" ht="12" x14ac:dyDescent="0.2">
      <c r="A124" s="121"/>
      <c r="B124" s="375" t="s">
        <v>274</v>
      </c>
      <c r="C124" s="379"/>
      <c r="D124" s="215"/>
    </row>
    <row r="125" spans="1:4" ht="12" x14ac:dyDescent="0.2">
      <c r="A125" s="121"/>
      <c r="B125" s="375" t="s">
        <v>275</v>
      </c>
      <c r="C125" s="379"/>
      <c r="D125" s="215"/>
    </row>
    <row r="126" spans="1:4" ht="12" x14ac:dyDescent="0.2">
      <c r="A126" s="121"/>
      <c r="B126" s="375" t="s">
        <v>276</v>
      </c>
      <c r="C126" s="379"/>
      <c r="D126" s="215"/>
    </row>
    <row r="127" spans="1:4" ht="12" x14ac:dyDescent="0.2">
      <c r="A127" s="121"/>
      <c r="B127" s="375" t="s">
        <v>277</v>
      </c>
      <c r="C127" s="379"/>
      <c r="D127" s="215"/>
    </row>
    <row r="128" spans="1:4" ht="12" x14ac:dyDescent="0.2">
      <c r="A128" s="121"/>
      <c r="B128" s="375" t="s">
        <v>272</v>
      </c>
      <c r="C128" s="379"/>
      <c r="D128" s="215"/>
    </row>
    <row r="129" spans="1:4" ht="12" x14ac:dyDescent="0.2">
      <c r="A129" s="121"/>
      <c r="B129" s="375" t="s">
        <v>278</v>
      </c>
      <c r="C129" s="379"/>
      <c r="D129" s="215"/>
    </row>
    <row r="130" spans="1:4" ht="12" x14ac:dyDescent="0.2">
      <c r="A130" s="121"/>
      <c r="B130" s="380" t="s">
        <v>269</v>
      </c>
      <c r="C130" s="379"/>
      <c r="D130" s="215"/>
    </row>
    <row r="131" spans="1:4" ht="12" x14ac:dyDescent="0.2">
      <c r="A131" s="121"/>
      <c r="B131" s="380" t="s">
        <v>280</v>
      </c>
      <c r="C131" s="379"/>
      <c r="D131" s="215"/>
    </row>
    <row r="132" spans="1:4" ht="12" x14ac:dyDescent="0.2">
      <c r="A132" s="121"/>
      <c r="B132" s="380" t="s">
        <v>473</v>
      </c>
      <c r="C132" s="379"/>
      <c r="D132" s="215"/>
    </row>
    <row r="133" spans="1:4" ht="12" x14ac:dyDescent="0.2">
      <c r="A133" s="121"/>
      <c r="B133" s="375" t="s">
        <v>487</v>
      </c>
      <c r="C133" s="379"/>
      <c r="D133" s="215"/>
    </row>
    <row r="134" spans="1:4" ht="12" x14ac:dyDescent="0.2">
      <c r="A134" s="121"/>
      <c r="B134" s="375" t="s">
        <v>279</v>
      </c>
      <c r="C134" s="379"/>
      <c r="D134" s="215"/>
    </row>
    <row r="135" spans="1:4" ht="12" x14ac:dyDescent="0.2">
      <c r="A135" s="121"/>
      <c r="B135" s="378" t="s">
        <v>474</v>
      </c>
      <c r="C135" s="377" t="s">
        <v>768</v>
      </c>
      <c r="D135" s="215"/>
    </row>
    <row r="136" spans="1:4" ht="12" x14ac:dyDescent="0.2">
      <c r="A136" s="121"/>
      <c r="B136" s="370" t="s">
        <v>281</v>
      </c>
      <c r="C136" s="379"/>
      <c r="D136" s="215"/>
    </row>
    <row r="137" spans="1:4" ht="12" x14ac:dyDescent="0.2">
      <c r="A137" s="121"/>
      <c r="B137" s="370" t="s">
        <v>282</v>
      </c>
      <c r="C137" s="379"/>
      <c r="D137" s="215"/>
    </row>
    <row r="138" spans="1:4" ht="12" x14ac:dyDescent="0.2">
      <c r="A138" s="121"/>
      <c r="B138" s="370" t="s">
        <v>472</v>
      </c>
      <c r="C138" s="379"/>
      <c r="D138" s="215"/>
    </row>
    <row r="139" spans="1:4" ht="12" x14ac:dyDescent="0.2">
      <c r="A139" s="121"/>
      <c r="B139" s="370" t="s">
        <v>283</v>
      </c>
      <c r="C139" s="379"/>
      <c r="D139" s="215"/>
    </row>
    <row r="140" spans="1:4" ht="15" x14ac:dyDescent="0.25">
      <c r="A140" s="121"/>
      <c r="B140" s="370" t="s">
        <v>475</v>
      </c>
      <c r="C140" s="379"/>
      <c r="D140"/>
    </row>
    <row r="141" spans="1:4" ht="12" x14ac:dyDescent="0.2">
      <c r="A141" s="121"/>
      <c r="B141" s="370" t="s">
        <v>0</v>
      </c>
      <c r="C141" s="379"/>
      <c r="D141" s="374"/>
    </row>
    <row r="142" spans="1:4" ht="12" x14ac:dyDescent="0.2">
      <c r="B142" s="370" t="s">
        <v>284</v>
      </c>
      <c r="C142" s="379"/>
      <c r="D142" s="374"/>
    </row>
    <row r="143" spans="1:4" x14ac:dyDescent="0.2">
      <c r="C143" s="373"/>
      <c r="D143" s="374"/>
    </row>
    <row r="144" spans="1:4" x14ac:dyDescent="0.2">
      <c r="C144" s="373"/>
      <c r="D144" s="18"/>
    </row>
    <row r="145" spans="2:4" x14ac:dyDescent="0.2">
      <c r="C145" s="373"/>
      <c r="D145" s="374"/>
    </row>
    <row r="146" spans="2:4" x14ac:dyDescent="0.2">
      <c r="C146" s="373"/>
      <c r="D146" s="374"/>
    </row>
    <row r="147" spans="2:4" x14ac:dyDescent="0.2">
      <c r="C147" s="373"/>
      <c r="D147" s="374"/>
    </row>
    <row r="148" spans="2:4" x14ac:dyDescent="0.2">
      <c r="C148" s="373"/>
      <c r="D148" s="374"/>
    </row>
    <row r="149" spans="2:4" x14ac:dyDescent="0.2">
      <c r="C149" s="373"/>
      <c r="D149" s="374"/>
    </row>
    <row r="154" spans="2:4" x14ac:dyDescent="0.2">
      <c r="B154" s="290" t="s">
        <v>684</v>
      </c>
    </row>
    <row r="155" spans="2:4" ht="22.5" x14ac:dyDescent="0.2">
      <c r="B155" s="291" t="s">
        <v>685</v>
      </c>
    </row>
    <row r="156" spans="2:4" x14ac:dyDescent="0.2">
      <c r="B156" s="290" t="s">
        <v>686</v>
      </c>
    </row>
    <row r="157" spans="2:4" x14ac:dyDescent="0.2">
      <c r="B157" s="291" t="s">
        <v>687</v>
      </c>
    </row>
    <row r="158" spans="2:4" x14ac:dyDescent="0.2">
      <c r="B158" s="290" t="s">
        <v>688</v>
      </c>
    </row>
    <row r="159" spans="2:4" x14ac:dyDescent="0.2">
      <c r="B159" s="290" t="s">
        <v>622</v>
      </c>
    </row>
    <row r="163" spans="2:9" x14ac:dyDescent="0.2">
      <c r="B163" s="8"/>
      <c r="C163" s="8"/>
      <c r="D163" s="8"/>
      <c r="E163" s="2"/>
      <c r="F163" s="2"/>
      <c r="G163" s="2"/>
      <c r="H163" s="2"/>
      <c r="I163" s="2"/>
    </row>
    <row r="164" spans="2:9" x14ac:dyDescent="0.2">
      <c r="B164" s="2"/>
      <c r="C164" s="2"/>
      <c r="D164" s="2"/>
      <c r="E164" s="2"/>
      <c r="F164" s="2"/>
      <c r="G164" s="2"/>
      <c r="H164" s="2"/>
      <c r="I164" s="2"/>
    </row>
    <row r="165" spans="2:9" x14ac:dyDescent="0.2">
      <c r="B165" s="2"/>
      <c r="C165" s="2"/>
      <c r="D165" s="2"/>
      <c r="E165" s="2"/>
      <c r="F165" s="2"/>
      <c r="G165" s="2"/>
      <c r="H165" s="2"/>
      <c r="I165" s="2"/>
    </row>
    <row r="166" spans="2:9" x14ac:dyDescent="0.2">
      <c r="B166" s="2"/>
      <c r="C166" s="2"/>
      <c r="D166" s="2"/>
      <c r="E166" s="2"/>
      <c r="F166" s="2"/>
      <c r="G166" s="2"/>
      <c r="H166" s="2"/>
      <c r="I166" s="2"/>
    </row>
    <row r="167" spans="2:9" x14ac:dyDescent="0.2">
      <c r="B167" s="8"/>
      <c r="C167" s="8"/>
      <c r="D167" s="8"/>
      <c r="E167" s="8"/>
      <c r="F167" s="2"/>
      <c r="G167" s="2"/>
      <c r="H167" s="2"/>
      <c r="I167" s="2"/>
    </row>
    <row r="168" spans="2:9" x14ac:dyDescent="0.2">
      <c r="B168" s="8"/>
      <c r="C168" s="8"/>
      <c r="D168" s="8"/>
      <c r="E168" s="8"/>
      <c r="F168" s="2"/>
      <c r="G168" s="2"/>
      <c r="H168" s="2"/>
      <c r="I168" s="2"/>
    </row>
  </sheetData>
  <autoFilter ref="F5:F27" xr:uid="{00000000-0009-0000-0000-00000B000000}"/>
  <phoneticPr fontId="55" type="noConversion"/>
  <conditionalFormatting sqref="H2:I15">
    <cfRule type="notContainsBlanks" dxfId="22" priority="1">
      <formula>LEN(TRIM(H2))&gt;0</formula>
    </cfRule>
    <cfRule type="notContainsBlanks" dxfId="21" priority="2">
      <formula>LEN(TRIM(H2))&gt;0</formula>
    </cfRule>
    <cfRule type="notContainsBlanks" priority="3">
      <formula>LEN(TRIM(H2))&gt;0</formula>
    </cfRule>
  </conditionalFormatting>
  <dataValidations count="2">
    <dataValidation type="list" allowBlank="1" showInputMessage="1" showErrorMessage="1" sqref="H2:H15" xr:uid="{00000000-0002-0000-0B00-000000000000}">
      <formula1>$K$1:$M$1</formula1>
    </dataValidation>
    <dataValidation type="list" allowBlank="1" showInputMessage="1" showErrorMessage="1" sqref="I2:I15" xr:uid="{00000000-0002-0000-0B00-000001000000}">
      <formula1>OFFSET($K$1,1,MATCH($H2,$K$1:$M$1,0)-1,COUNTA(OFFSET($K$1,1,MATCH($H2,$K$1:$M$1,0)-1,5)),1)</formula1>
    </dataValidation>
  </dataValidation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dimension ref="A1:Y16"/>
  <sheetViews>
    <sheetView showGridLines="0" showRuler="0" showWhiteSpace="0" zoomScaleNormal="100" zoomScaleSheetLayoutView="100" workbookViewId="0">
      <pane ySplit="1" topLeftCell="A2" activePane="bottomLeft" state="frozen"/>
      <selection pane="bottomLeft" activeCell="H24" sqref="H24"/>
    </sheetView>
  </sheetViews>
  <sheetFormatPr defaultColWidth="9.140625" defaultRowHeight="11.25" x14ac:dyDescent="0.25"/>
  <cols>
    <col min="1" max="1" width="13.5703125" style="39" customWidth="1"/>
    <col min="2" max="2" width="3.85546875" style="39" customWidth="1"/>
    <col min="3" max="3" width="6.5703125" style="39" customWidth="1"/>
    <col min="4" max="4" width="16.5703125" style="39" customWidth="1"/>
    <col min="5" max="5" width="6.85546875" style="39" customWidth="1"/>
    <col min="6" max="6" width="11.7109375" style="39" customWidth="1"/>
    <col min="7" max="7" width="6.85546875" style="39" customWidth="1"/>
    <col min="8" max="8" width="7.140625" style="39" customWidth="1"/>
    <col min="9" max="9" width="7.5703125" style="39" customWidth="1"/>
    <col min="10" max="10" width="7.42578125" style="39" customWidth="1"/>
    <col min="11" max="11" width="14.140625" style="39" customWidth="1"/>
    <col min="12" max="12" width="33.28515625" style="39" customWidth="1"/>
    <col min="13" max="13" width="29.85546875" style="39" customWidth="1"/>
    <col min="14" max="14" width="12.5703125" style="39" customWidth="1"/>
    <col min="15" max="15" width="9.140625" style="29" customWidth="1"/>
    <col min="16" max="16" width="17.7109375" style="29" customWidth="1"/>
    <col min="17" max="22" width="9.140625" style="29" customWidth="1"/>
    <col min="23" max="23" width="10.140625" style="29" customWidth="1"/>
    <col min="24" max="24" width="31.42578125" style="24" customWidth="1"/>
    <col min="25" max="25" width="24" style="24" customWidth="1"/>
    <col min="26" max="16384" width="9.140625" style="39"/>
  </cols>
  <sheetData>
    <row r="1" spans="1:25" ht="40.5" customHeight="1" x14ac:dyDescent="0.25">
      <c r="A1" s="105" t="s">
        <v>69</v>
      </c>
      <c r="B1" s="55"/>
      <c r="C1" s="40" t="s">
        <v>87</v>
      </c>
      <c r="D1" s="40" t="s">
        <v>28</v>
      </c>
      <c r="E1" s="94" t="s">
        <v>51</v>
      </c>
      <c r="F1" s="94" t="s">
        <v>63</v>
      </c>
      <c r="G1" s="94" t="s">
        <v>51</v>
      </c>
      <c r="H1" s="40" t="s">
        <v>43</v>
      </c>
      <c r="I1" s="40" t="s">
        <v>24</v>
      </c>
      <c r="J1" s="40" t="s">
        <v>38</v>
      </c>
      <c r="K1" s="40" t="s">
        <v>62</v>
      </c>
      <c r="L1" s="40" t="s">
        <v>45</v>
      </c>
      <c r="M1" s="40" t="s">
        <v>46</v>
      </c>
      <c r="O1" s="41" t="s">
        <v>61</v>
      </c>
    </row>
    <row r="2" spans="1:25" ht="54.95" customHeight="1" x14ac:dyDescent="0.25">
      <c r="A2" s="42" t="str">
        <f>IF('Kennzahlenbogen_(KB)'!R8=0,"",'Kennzahlenbogen_(KB)'!R8)</f>
        <v>Unvollständig</v>
      </c>
      <c r="B2" s="54"/>
      <c r="C2" s="43" t="str">
        <f>IF($A2="I.O.","",CONCATENATE('Kennzahlenbogen_(KB)'!B8,'Kennzahlenbogen_(KB)'!C8))</f>
        <v>1a)</v>
      </c>
      <c r="D2" s="44" t="str">
        <f>IF($A2="I.O.","",'Kennzahlenbogen_(KB)'!E8)</f>
        <v>Anzahl Primärfälle</v>
      </c>
      <c r="E2" s="95" t="str">
        <f>IF(AND('Kennzahlenbogen_(KB)'!L8="",$A2&lt;&gt;"I.O."),"-----",IF($A2="I.O.","",'Kennzahlenbogen_(KB)'!L8))</f>
        <v>-----</v>
      </c>
      <c r="F2" s="96" t="str">
        <f>IF($A2="I.O.","",'Kennzahlenbogen_(KB)'!M8)</f>
        <v>Derzeit keine Vorgaben</v>
      </c>
      <c r="G2" s="95" t="str">
        <f>IF(AND('Kennzahlenbogen_(KB)'!O8="",$A2&lt;&gt;"I.O."),"-----",IF($A2="I.O.","",'Kennzahlenbogen_(KB)'!O8))</f>
        <v>-----</v>
      </c>
      <c r="H2" s="97">
        <f>IF($A2="I.O.","",IF('Kennzahlenbogen_(KB)'!Q8="","-----",'Kennzahlenbogen_(KB)'!Q8))</f>
        <v>0</v>
      </c>
      <c r="I2" s="97" t="str">
        <f>IF($A2="I.O.","","-----")</f>
        <v>-----</v>
      </c>
      <c r="J2" s="45" t="str">
        <f>IF($A2="I.O.","","-----")</f>
        <v>-----</v>
      </c>
      <c r="K2" s="46" t="str">
        <f>IF($A2="I.O.","",'Kennzahlenbogen_(KB)'!R8)</f>
        <v>Unvollständig</v>
      </c>
      <c r="L2" s="47" t="str">
        <f>IF(AND('Kennzahlenbogen_(KB)'!S8="",$A2&lt;&gt;"I.O."),"-----",IF($A2="I.O.","",'Kennzahlenbogen_(KB)'!S8))</f>
        <v>-----</v>
      </c>
      <c r="M2" s="47" t="str">
        <f>IF(AND('Kennzahlenbogen_(KB)'!T8="",$A2&lt;&gt;"I.O."),"-----",IF($A2="I.O.","",'Kennzahlenbogen_(KB)'!T8))</f>
        <v>-----</v>
      </c>
      <c r="O2" s="48" t="str">
        <f t="array" aca="1" ref="O2" ca="1">IF(ROW()-ROW($D$2:$D$16)+1&gt;ROWS($C$2:$C$16)-COUNTBLANK($C$2:$C$16),"",INDIRECT(ADDRESS(SMALL((IF($C$2:$C$16&lt;&gt;"",ROW($C$2:$C$16),ROW()+ROWS($C$2:$C$16))),ROW()-ROW($D$2:$D$16)+1),COLUMN($C$2:$C$16),4)))</f>
        <v>1a)</v>
      </c>
      <c r="P2" s="49" t="str">
        <f t="array" aca="1" ref="P2" ca="1">IF(ROW()-ROW($E$2:$E$16)+1&gt;ROWS($D$2:$D$16)-COUNTBLANK($D$2:$D$16),"",INDIRECT(ADDRESS(SMALL((IF($D$2:$D$16&gt;"",ROW($D$2:$D$16),ROW()+ROWS($D$2:$D$16))),ROW()-ROW($E$2:$E$16)+1),COLUMN($D$2:$D$16),4)))</f>
        <v>Anzahl Primärfälle</v>
      </c>
      <c r="Q2" s="60" t="str">
        <f t="array" aca="1" ref="Q2" ca="1">IF(ROW()-ROW($F$2:$F$16)+1&gt;ROWS($E$2:$E$16)-COUNTBLANK($E$2:$E$16),"",INDIRECT(ADDRESS(SMALL((IF($E$2:$E$16&gt;"",ROW($E$2:$E$16),ROW()+ROWS($E$2:$E$16))),ROW()-ROW($F$2:$F$16)+1),COLUMN($E$2:$E$16),4)))</f>
        <v>-----</v>
      </c>
      <c r="R2" s="60" t="str">
        <f t="array" aca="1" ref="R2" ca="1">IF(ROW()-ROW($G$2:$G$16)+1&gt;ROWS($F$2:$F$16)-COUNTBLANK($F$2:$F$16),"",INDIRECT(ADDRESS(SMALL((IF($F$2:$F$16&gt;"",ROW($F$2:$F$16),ROW()+ROWS($F$2:$F$16))),ROW()-ROW($G$2:$G$16)+1),COLUMN($F$2:$F$16),4)))</f>
        <v>Derzeit keine Vorgaben</v>
      </c>
      <c r="S2" s="60" t="str">
        <f t="array" aca="1" ref="S2" ca="1">IF(ROW()-ROW($H$2:$H$16)+1&gt;ROWS($G$2:$G$16)-COUNTBLANK($G$2:$G$16),"",INDIRECT(ADDRESS(SMALL((IF($G$2:$G$16&lt;&gt;"",ROW($G$2:$G$16),ROW()+ROWS($G$2:$G$16))),ROW()-ROW($H$2:$H$16)+1),COLUMN($G$2:$G$16),4)))</f>
        <v>-----</v>
      </c>
      <c r="T2" s="59">
        <f t="array" aca="1" ref="T2" ca="1">IF(ROW()-ROW($I$2:$I$16)+1&gt;ROWS($H$2:$H$16)-COUNTBLANK($H$2:$H$16),"",INDIRECT(ADDRESS(SMALL((IF($H$2:$H$16&lt;&gt;"",ROW($H$2:$H$16),ROW()+ROWS($H$2:$H$16))),ROW()-ROW($I$2:$I$16)+1),COLUMN($H$2:$H$16),4)))</f>
        <v>0</v>
      </c>
      <c r="U2" s="59" t="str">
        <f t="array" aca="1" ref="U2" ca="1">IF(ROW()-ROW($J$2:$J$16)+1&gt;ROWS($I$2:$I$16)-COUNTBLANK($I$2:$I$16),"",INDIRECT(ADDRESS(SMALL((IF($I$2:$I$16&lt;&gt;"",ROW($I$2:$I$16),ROW()+ROWS($I$2:$I$16))),ROW()-ROW($J$2:$J$16)+1),COLUMN($I$2:$I$16),4)))</f>
        <v>-----</v>
      </c>
      <c r="V2" s="50" t="str">
        <f t="array" aca="1" ref="V2" ca="1">IF(ROW()-ROW($K$2:$K$16)+1&gt;ROWS($J$2:$J$16)-COUNTBLANK($J$2:$J$16),"",INDIRECT(ADDRESS(SMALL((IF($J$2:$J$16&lt;&gt;"",ROW($J$2:$J$16),ROW()+ROWS($J$2:$J$16))),ROW()-ROW($K$2:$K$16)+1),COLUMN($J$2:$J$16),4)))</f>
        <v>-----</v>
      </c>
      <c r="W2" s="51" t="str">
        <f t="array" aca="1" ref="W2" ca="1">IF(ROW()-ROW($L$2:$L$16)+1&gt;ROWS($K$2:$K$16)-COUNTBLANK($K$2:$K$16),"",INDIRECT(ADDRESS(SMALL((IF($K$2:$K$16&lt;&gt;"",ROW($K$2:$K$16),ROW()+ROWS($K$2:$K$16))),ROW()-ROW($L$2:$L$16)+1),COLUMN($K$2:$K$16),4)))</f>
        <v>Unvollständig</v>
      </c>
      <c r="X2" s="49" t="str">
        <f t="array" aca="1" ref="X2" ca="1">IF(ROW()-ROW($M$2:$M$16)+1&gt;ROWS($L$2:$L$16)-COUNTBLANK($L$2:$L$16),"",INDIRECT(ADDRESS(SMALL((IF($L$2:$L$16&lt;&gt;"",ROW($L$2:$L$16),ROW()+ROWS($L$2:$L$16))),ROW()-ROW($M$2:$M$16)+1),COLUMN($L$2:$L$16),4)))</f>
        <v>-----</v>
      </c>
      <c r="Y2" s="49" t="str">
        <f t="array" aca="1" ref="Y2" ca="1">IF(ROW()-ROW($N$2:$N$11)+1&gt;ROWS($M$2:$M$16)-COUNTBLANK($M$2:$M$16),"",INDIRECT(ADDRESS(SMALL((IF($M$2:$M$16&lt;&gt;"",ROW($M$2:$M$16),ROW()+ROWS($M$2:$M$16))),ROW()-ROW($N$2:$N$11)+1),COLUMN($M$2:$M$16),4)))</f>
        <v>-----</v>
      </c>
    </row>
    <row r="3" spans="1:25" ht="54.95" customHeight="1" x14ac:dyDescent="0.25">
      <c r="A3" s="42" t="str">
        <f>IF('Kennzahlenbogen_(KB)'!R11=0,"",'Kennzahlenbogen_(KB)'!R11)</f>
        <v>Unvollständig</v>
      </c>
      <c r="B3" s="54"/>
      <c r="C3" s="244" t="str">
        <f>IF($A3="I.O.","",CONCATENATE('Kennzahlenbogen_(KB)'!B8,'Kennzahlenbogen_(KB)'!C11))</f>
        <v>1b)</v>
      </c>
      <c r="D3" s="44" t="str">
        <f>IF($A3="I.O.","",'Kennzahlenbogen_(KB)'!E11)</f>
        <v>Zentrumspat. mit neuaufgetretenem (Lokal-) Rezidiv und/ oder Fernmetastasen</v>
      </c>
      <c r="E3" s="95" t="str">
        <f>IF(AND('Kennzahlenbogen_(KB)'!L11="",$A3&lt;&gt;"I.O."),"-----",IF($A3="I.O.","",'Kennzahlenbogen_(KB)'!L11))</f>
        <v>-----</v>
      </c>
      <c r="F3" s="96" t="str">
        <f>IF($A3="I.O.","",'Kennzahlenbogen_(KB)'!M11)</f>
        <v>Derzeit keine Vorgaben</v>
      </c>
      <c r="G3" s="95" t="str">
        <f>IF(AND('Kennzahlenbogen_(KB)'!O11="",$A3&lt;&gt;"I.O."),"-----",IF($A3="I.O.","",'Kennzahlenbogen_(KB)'!O11))</f>
        <v>-----</v>
      </c>
      <c r="H3" s="97">
        <f>IF($A3="I.O.","",IF('Kennzahlenbogen_(KB)'!Q11="","-----",'Kennzahlenbogen_(KB)'!Q11))</f>
        <v>0</v>
      </c>
      <c r="I3" s="97" t="str">
        <f t="shared" ref="I3:J5" si="0">IF($A3="I.O.","","-----")</f>
        <v>-----</v>
      </c>
      <c r="J3" s="45" t="str">
        <f t="shared" si="0"/>
        <v>-----</v>
      </c>
      <c r="K3" s="46" t="str">
        <f>IF($A3="I.O.","",'Kennzahlenbogen_(KB)'!R11)</f>
        <v>Unvollständig</v>
      </c>
      <c r="L3" s="47" t="str">
        <f>IF(AND('Kennzahlenbogen_(KB)'!S11="",$A3&lt;&gt;"I.O."),"-----",IF($A3="I.O.","",'Kennzahlenbogen_(KB)'!S11))</f>
        <v>-----</v>
      </c>
      <c r="M3" s="47" t="str">
        <f>IF(AND('Kennzahlenbogen_(KB)'!T11="",$A3&lt;&gt;"I.O."),"-----",IF($A3="I.O.","",'Kennzahlenbogen_(KB)'!T11))</f>
        <v>-----</v>
      </c>
      <c r="O3" s="48" t="str">
        <f t="array" aca="1" ref="O3" ca="1">IF(ROW()-ROW($D$2:$D$16)+1&gt;ROWS($C$2:$C$16)-COUNTBLANK($C$2:$C$16),"",INDIRECT(ADDRESS(SMALL((IF($C$2:$C$16&lt;&gt;"",ROW($C$2:$C$16),ROW()+ROWS($C$2:$C$16))),ROW()-ROW($D$2:$D$16)+1),COLUMN($C$2:$C$16),4)))</f>
        <v>1b)</v>
      </c>
      <c r="P3" s="49" t="str">
        <f t="array" aca="1" ref="P3" ca="1">IF(ROW()-ROW($E$2:$E$16)+1&gt;ROWS($D$2:$D$16)-COUNTBLANK($D$2:$D$16),"",INDIRECT(ADDRESS(SMALL((IF($D$2:$D$16&gt;"",ROW($D$2:$D$16),ROW()+ROWS($D$2:$D$16))),ROW()-ROW($E$2:$E$16)+1),COLUMN($D$2:$D$16),4)))</f>
        <v>Zentrumspat. mit neuaufgetretenem (Lokal-) Rezidiv und/ oder Fernmetastasen</v>
      </c>
      <c r="Q3" s="60" t="str">
        <f t="array" aca="1" ref="Q3" ca="1">IF(ROW()-ROW($F$2:$F$16)+1&gt;ROWS($E$2:$E$16)-COUNTBLANK($E$2:$E$16),"",INDIRECT(ADDRESS(SMALL((IF($E$2:$E$16&gt;"",ROW($E$2:$E$16),ROW()+ROWS($E$2:$E$16))),ROW()-ROW($F$2:$F$16)+1),COLUMN($E$2:$E$16),4)))</f>
        <v>-----</v>
      </c>
      <c r="R3" s="60" t="str">
        <f t="array" aca="1" ref="R3" ca="1">IF(ROW()-ROW($G$2:$G$16)+1&gt;ROWS($F$2:$F$16)-COUNTBLANK($F$2:$F$16),"",INDIRECT(ADDRESS(SMALL((IF($F$2:$F$16&gt;"",ROW($F$2:$F$16),ROW()+ROWS($F$2:$F$16))),ROW()-ROW($G$2:$G$16)+1),COLUMN($F$2:$F$16),4)))</f>
        <v>Derzeit keine Vorgaben</v>
      </c>
      <c r="S3" s="60" t="str">
        <f t="array" aca="1" ref="S3" ca="1">IF(ROW()-ROW($H$2:$H$16)+1&gt;ROWS($G$2:$G$16)-COUNTBLANK($G$2:$G$16),"",INDIRECT(ADDRESS(SMALL((IF($G$2:$G$16&lt;&gt;"",ROW($G$2:$G$16),ROW()+ROWS($G$2:$G$16))),ROW()-ROW($H$2:$H$16)+1),COLUMN($G$2:$G$16),4)))</f>
        <v>-----</v>
      </c>
      <c r="T3" s="59">
        <f t="array" aca="1" ref="T3" ca="1">IF(ROW()-ROW($I$2:$I$16)+1&gt;ROWS($H$2:$H$16)-COUNTBLANK($H$2:$H$16),"",INDIRECT(ADDRESS(SMALL((IF($H$2:$H$16&lt;&gt;"",ROW($H$2:$H$16),ROW()+ROWS($H$2:$H$16))),ROW()-ROW($I$2:$I$16)+1),COLUMN($H$2:$H$16),4)))</f>
        <v>0</v>
      </c>
      <c r="U3" s="59" t="str">
        <f t="array" aca="1" ref="U3" ca="1">IF(ROW()-ROW($J$2:$J$16)+1&gt;ROWS($I$2:$I$16)-COUNTBLANK($I$2:$I$16),"",INDIRECT(ADDRESS(SMALL((IF($I$2:$I$16&lt;&gt;"",ROW($I$2:$I$16),ROW()+ROWS($I$2:$I$16))),ROW()-ROW($J$2:$J$16)+1),COLUMN($I$2:$I$16),4)))</f>
        <v>-----</v>
      </c>
      <c r="V3" s="50" t="str">
        <f t="array" aca="1" ref="V3" ca="1">IF(ROW()-ROW($K$2:$K$16)+1&gt;ROWS($J$2:$J$16)-COUNTBLANK($J$2:$J$16),"",INDIRECT(ADDRESS(SMALL((IF($J$2:$J$16&lt;&gt;"",ROW($J$2:$J$16),ROW()+ROWS($J$2:$J$16))),ROW()-ROW($K$2:$K$16)+1),COLUMN($J$2:$J$16),4)))</f>
        <v>-----</v>
      </c>
      <c r="W3" s="51" t="str">
        <f t="array" aca="1" ref="W3" ca="1">IF(ROW()-ROW($L$2:$L$16)+1&gt;ROWS($K$2:$K$16)-COUNTBLANK($K$2:$K$16),"",INDIRECT(ADDRESS(SMALL((IF($K$2:$K$16&lt;&gt;"",ROW($K$2:$K$16),ROW()+ROWS($K$2:$K$16))),ROW()-ROW($L$2:$L$16)+1),COLUMN($K$2:$K$16),4)))</f>
        <v>Unvollständig</v>
      </c>
      <c r="X3" s="49" t="str">
        <f t="array" aca="1" ref="X3" ca="1">IF(ROW()-ROW($M$2:$M$16)+1&gt;ROWS($L$2:$L$16)-COUNTBLANK($L$2:$L$16),"",INDIRECT(ADDRESS(SMALL((IF($L$2:$L$16&lt;&gt;"",ROW($L$2:$L$16),ROW()+ROWS($L$2:$L$16))),ROW()-ROW($M$2:$M$16)+1),COLUMN($L$2:$L$16),4)))</f>
        <v>-----</v>
      </c>
      <c r="Y3" s="49" t="str">
        <f t="array" aca="1" ref="Y3" ca="1">IF(ROW()-ROW($N$2:$N$11)+1&gt;ROWS($M$2:$M$16)-COUNTBLANK($M$2:$M$16),"",INDIRECT(ADDRESS(SMALL((IF($M$2:$M$16&lt;&gt;"",ROW($M$2:$M$16),ROW()+ROWS($M$2:$M$16))),ROW()-ROW($N$2:$N$11)+1),COLUMN($M$2:$M$16),4)))</f>
        <v>-----</v>
      </c>
    </row>
    <row r="4" spans="1:25" ht="54.95" customHeight="1" x14ac:dyDescent="0.25">
      <c r="A4" s="42" t="str">
        <f>IF('Kennzahlenbogen_(KB)'!R14=0,"",'Kennzahlenbogen_(KB)'!R14)</f>
        <v>Unvollständig</v>
      </c>
      <c r="B4" s="54"/>
      <c r="C4" s="244" t="str">
        <f>IF($A4="I.O.","",CONCATENATE('Kennzahlenbogen_(KB)'!B8,'Kennzahlenbogen_(KB)'!C14))</f>
        <v>1c)</v>
      </c>
      <c r="D4" s="44" t="str">
        <f>IF($A4="I.O.","",'Kennzahlenbogen_(KB)'!E14)</f>
        <v>Anzahl Zentrumsfälle</v>
      </c>
      <c r="E4" s="95" t="str">
        <f>IF(AND('Kennzahlenbogen_(KB)'!L14="",$A4&lt;&gt;"I.O."),"-----",IF($A4="I.O.","",'Kennzahlenbogen_(KB)'!L14))</f>
        <v>-----</v>
      </c>
      <c r="F4" s="96" t="str">
        <f>IF($A4="I.O.","",'Kennzahlenbogen_(KB)'!M14)</f>
        <v>≥ 50</v>
      </c>
      <c r="G4" s="95" t="str">
        <f>IF(AND('Kennzahlenbogen_(KB)'!O14="",$A4&lt;&gt;"I.O."),"-----",IF($A4="I.O.","",'Kennzahlenbogen_(KB)'!O14))</f>
        <v>-----</v>
      </c>
      <c r="H4" s="97">
        <f>IF($A4="I.O.","",IF('Kennzahlenbogen_(KB)'!Q14="","-----",'Kennzahlenbogen_(KB)'!Q14))</f>
        <v>0</v>
      </c>
      <c r="I4" s="97" t="str">
        <f t="shared" si="0"/>
        <v>-----</v>
      </c>
      <c r="J4" s="45" t="str">
        <f t="shared" si="0"/>
        <v>-----</v>
      </c>
      <c r="K4" s="46" t="str">
        <f>IF($A4="I.O.","",'Kennzahlenbogen_(KB)'!R14)</f>
        <v>Unvollständig</v>
      </c>
      <c r="L4" s="47" t="str">
        <f>IF(AND('Kennzahlenbogen_(KB)'!S14="",$A4&lt;&gt;"I.O."),"-----",IF($A4="I.O.","",'Kennzahlenbogen_(KB)'!S14))</f>
        <v>-----</v>
      </c>
      <c r="M4" s="47" t="str">
        <f>IF(AND('Kennzahlenbogen_(KB)'!T14="",$A4&lt;&gt;"I.O."),"-----",IF($A4="I.O.","",'Kennzahlenbogen_(KB)'!T14))</f>
        <v>-----</v>
      </c>
      <c r="O4" s="48" t="str">
        <f t="array" aca="1" ref="O4" ca="1">IF(ROW()-ROW($D$2:$D$16)+1&gt;ROWS($C$2:$C$16)-COUNTBLANK($C$2:$C$16),"",INDIRECT(ADDRESS(SMALL((IF($C$2:$C$16&lt;&gt;"",ROW($C$2:$C$16),ROW()+ROWS($C$2:$C$16))),ROW()-ROW($D$2:$D$16)+1),COLUMN($C$2:$C$16),4)))</f>
        <v>1c)</v>
      </c>
      <c r="P4" s="49" t="str">
        <f t="array" aca="1" ref="P4" ca="1">IF(ROW()-ROW($E$2:$E$16)+1&gt;ROWS($D$2:$D$16)-COUNTBLANK($D$2:$D$16),"",INDIRECT(ADDRESS(SMALL((IF($D$2:$D$16&gt;"",ROW($D$2:$D$16),ROW()+ROWS($D$2:$D$16))),ROW()-ROW($E$2:$E$16)+1),COLUMN($D$2:$D$16),4)))</f>
        <v>Anzahl Zentrumsfälle</v>
      </c>
      <c r="Q4" s="60" t="str">
        <f t="array" aca="1" ref="Q4" ca="1">IF(ROW()-ROW($F$2:$F$16)+1&gt;ROWS($E$2:$E$16)-COUNTBLANK($E$2:$E$16),"",INDIRECT(ADDRESS(SMALL((IF($E$2:$E$16&gt;"",ROW($E$2:$E$16),ROW()+ROWS($E$2:$E$16))),ROW()-ROW($F$2:$F$16)+1),COLUMN($E$2:$E$16),4)))</f>
        <v>-----</v>
      </c>
      <c r="R4" s="60" t="str">
        <f t="array" aca="1" ref="R4" ca="1">IF(ROW()-ROW($G$2:$G$16)+1&gt;ROWS($F$2:$F$16)-COUNTBLANK($F$2:$F$16),"",INDIRECT(ADDRESS(SMALL((IF($F$2:$F$16&gt;"",ROW($F$2:$F$16),ROW()+ROWS($F$2:$F$16))),ROW()-ROW($G$2:$G$16)+1),COLUMN($F$2:$F$16),4)))</f>
        <v>≥ 50</v>
      </c>
      <c r="S4" s="60" t="str">
        <f t="array" aca="1" ref="S4" ca="1">IF(ROW()-ROW($H$2:$H$16)+1&gt;ROWS($G$2:$G$16)-COUNTBLANK($G$2:$G$16),"",INDIRECT(ADDRESS(SMALL((IF($G$2:$G$16&lt;&gt;"",ROW($G$2:$G$16),ROW()+ROWS($G$2:$G$16))),ROW()-ROW($H$2:$H$16)+1),COLUMN($G$2:$G$16),4)))</f>
        <v>-----</v>
      </c>
      <c r="T4" s="59">
        <f t="array" aca="1" ref="T4" ca="1">IF(ROW()-ROW($I$2:$I$16)+1&gt;ROWS($H$2:$H$16)-COUNTBLANK($H$2:$H$16),"",INDIRECT(ADDRESS(SMALL((IF($H$2:$H$16&lt;&gt;"",ROW($H$2:$H$16),ROW()+ROWS($H$2:$H$16))),ROW()-ROW($I$2:$I$16)+1),COLUMN($H$2:$H$16),4)))</f>
        <v>0</v>
      </c>
      <c r="U4" s="59" t="str">
        <f t="array" aca="1" ref="U4" ca="1">IF(ROW()-ROW($J$2:$J$16)+1&gt;ROWS($I$2:$I$16)-COUNTBLANK($I$2:$I$16),"",INDIRECT(ADDRESS(SMALL((IF($I$2:$I$16&lt;&gt;"",ROW($I$2:$I$16),ROW()+ROWS($I$2:$I$16))),ROW()-ROW($J$2:$J$16)+1),COLUMN($I$2:$I$16),4)))</f>
        <v>-----</v>
      </c>
      <c r="V4" s="50" t="str">
        <f t="array" aca="1" ref="V4" ca="1">IF(ROW()-ROW($K$2:$K$16)+1&gt;ROWS($J$2:$J$16)-COUNTBLANK($J$2:$J$16),"",INDIRECT(ADDRESS(SMALL((IF($J$2:$J$16&lt;&gt;"",ROW($J$2:$J$16),ROW()+ROWS($J$2:$J$16))),ROW()-ROW($K$2:$K$16)+1),COLUMN($J$2:$J$16),4)))</f>
        <v>-----</v>
      </c>
      <c r="W4" s="51" t="str">
        <f t="array" aca="1" ref="W4" ca="1">IF(ROW()-ROW($L$2:$L$16)+1&gt;ROWS($K$2:$K$16)-COUNTBLANK($K$2:$K$16),"",INDIRECT(ADDRESS(SMALL((IF($K$2:$K$16&lt;&gt;"",ROW($K$2:$K$16),ROW()+ROWS($K$2:$K$16))),ROW()-ROW($L$2:$L$16)+1),COLUMN($K$2:$K$16),4)))</f>
        <v>Unvollständig</v>
      </c>
      <c r="X4" s="49" t="str">
        <f t="array" aca="1" ref="X4" ca="1">IF(ROW()-ROW($M$2:$M$16)+1&gt;ROWS($L$2:$L$16)-COUNTBLANK($L$2:$L$16),"",INDIRECT(ADDRESS(SMALL((IF($L$2:$L$16&lt;&gt;"",ROW($L$2:$L$16),ROW()+ROWS($L$2:$L$16))),ROW()-ROW($M$2:$M$16)+1),COLUMN($L$2:$L$16),4)))</f>
        <v>-----</v>
      </c>
      <c r="Y4" s="49" t="str">
        <f t="array" aca="1" ref="Y4" ca="1">IF(ROW()-ROW($N$2:$N$11)+1&gt;ROWS($M$2:$M$16)-COUNTBLANK($M$2:$M$16),"",INDIRECT(ADDRESS(SMALL((IF($M$2:$M$16&lt;&gt;"",ROW($M$2:$M$16),ROW()+ROWS($M$2:$M$16))),ROW()-ROW($N$2:$N$11)+1),COLUMN($M$2:$M$16),4)))</f>
        <v>-----</v>
      </c>
    </row>
    <row r="5" spans="1:25" ht="54.95" customHeight="1" x14ac:dyDescent="0.25">
      <c r="A5" s="42" t="str">
        <f>IF('Kennzahlenbogen_(KB)'!R17=0,"",'Kennzahlenbogen_(KB)'!R17)</f>
        <v>Unvollständig</v>
      </c>
      <c r="B5" s="54"/>
      <c r="C5" s="244" t="str">
        <f>IF($A5="I.O.","",CONCATENATE('Kennzahlenbogen_(KB)'!B8,'Kennzahlenbogen_(KB)'!C17))</f>
        <v>1d)</v>
      </c>
      <c r="D5" s="44" t="str">
        <f>IF($A5="I.O.","",'Kennzahlenbogen_(KB)'!E17)</f>
        <v>Anzahl Resektionen Weichgewebesarkome</v>
      </c>
      <c r="E5" s="95" t="str">
        <f>IF(AND('Kennzahlenbogen_(KB)'!L17="",$A5&lt;&gt;"I.O."),"-----",IF($A5="I.O.","",'Kennzahlenbogen_(KB)'!L17))</f>
        <v>-----</v>
      </c>
      <c r="F5" s="96" t="str">
        <f>IF($A5="I.O.","",'Kennzahlenbogen_(KB)'!M17)</f>
        <v>≥ 50</v>
      </c>
      <c r="G5" s="95" t="str">
        <f>IF(AND('Kennzahlenbogen_(KB)'!O17="",$A5&lt;&gt;"I.O."),"-----",IF($A5="I.O.","",'Kennzahlenbogen_(KB)'!O17))</f>
        <v>-----</v>
      </c>
      <c r="H5" s="97">
        <f>IF($A5="I.O.","",IF('Kennzahlenbogen_(KB)'!Q17="","-----",'Kennzahlenbogen_(KB)'!Q17))</f>
        <v>0</v>
      </c>
      <c r="I5" s="97" t="str">
        <f t="shared" si="0"/>
        <v>-----</v>
      </c>
      <c r="J5" s="45" t="str">
        <f t="shared" si="0"/>
        <v>-----</v>
      </c>
      <c r="K5" s="46" t="str">
        <f>IF($A5="I.O.","",'Kennzahlenbogen_(KB)'!R17)</f>
        <v>Unvollständig</v>
      </c>
      <c r="L5" s="47" t="str">
        <f>IF(AND('Kennzahlenbogen_(KB)'!S17="",$A5&lt;&gt;"I.O."),"-----",IF($A5="I.O.","",'Kennzahlenbogen_(KB)'!S17))</f>
        <v>-----</v>
      </c>
      <c r="M5" s="47" t="str">
        <f>IF(AND('Kennzahlenbogen_(KB)'!T17="",$A5&lt;&gt;"I.O."),"-----",IF($A5="I.O.","",'Kennzahlenbogen_(KB)'!T17))</f>
        <v>-----</v>
      </c>
      <c r="O5" s="48" t="str">
        <f t="array" aca="1" ref="O5" ca="1">IF(ROW()-ROW($D$2:$D$16)+1&gt;ROWS($C$2:$C$16)-COUNTBLANK($C$2:$C$16),"",INDIRECT(ADDRESS(SMALL((IF($C$2:$C$16&lt;&gt;"",ROW($C$2:$C$16),ROW()+ROWS($C$2:$C$16))),ROW()-ROW($D$2:$D$16)+1),COLUMN($C$2:$C$16),4)))</f>
        <v>1d)</v>
      </c>
      <c r="P5" s="49" t="str">
        <f t="array" aca="1" ref="P5" ca="1">IF(ROW()-ROW($E$2:$E$16)+1&gt;ROWS($D$2:$D$16)-COUNTBLANK($D$2:$D$16),"",INDIRECT(ADDRESS(SMALL((IF($D$2:$D$16&gt;"",ROW($D$2:$D$16),ROW()+ROWS($D$2:$D$16))),ROW()-ROW($E$2:$E$16)+1),COLUMN($D$2:$D$16),4)))</f>
        <v>Anzahl Resektionen Weichgewebesarkome</v>
      </c>
      <c r="Q5" s="60" t="str">
        <f t="array" aca="1" ref="Q5" ca="1">IF(ROW()-ROW($F$2:$F$16)+1&gt;ROWS($E$2:$E$16)-COUNTBLANK($E$2:$E$16),"",INDIRECT(ADDRESS(SMALL((IF($E$2:$E$16&gt;"",ROW($E$2:$E$16),ROW()+ROWS($E$2:$E$16))),ROW()-ROW($F$2:$F$16)+1),COLUMN($E$2:$E$16),4)))</f>
        <v>-----</v>
      </c>
      <c r="R5" s="60" t="str">
        <f t="array" aca="1" ref="R5" ca="1">IF(ROW()-ROW($G$2:$G$16)+1&gt;ROWS($F$2:$F$16)-COUNTBLANK($F$2:$F$16),"",INDIRECT(ADDRESS(SMALL((IF($F$2:$F$16&gt;"",ROW($F$2:$F$16),ROW()+ROWS($F$2:$F$16))),ROW()-ROW($G$2:$G$16)+1),COLUMN($F$2:$F$16),4)))</f>
        <v>≥ 50</v>
      </c>
      <c r="S5" s="60" t="str">
        <f t="array" aca="1" ref="S5" ca="1">IF(ROW()-ROW($H$2:$H$16)+1&gt;ROWS($G$2:$G$16)-COUNTBLANK($G$2:$G$16),"",INDIRECT(ADDRESS(SMALL((IF($G$2:$G$16&lt;&gt;"",ROW($G$2:$G$16),ROW()+ROWS($G$2:$G$16))),ROW()-ROW($H$2:$H$16)+1),COLUMN($G$2:$G$16),4)))</f>
        <v>-----</v>
      </c>
      <c r="T5" s="59">
        <f t="array" aca="1" ref="T5" ca="1">IF(ROW()-ROW($I$2:$I$16)+1&gt;ROWS($H$2:$H$16)-COUNTBLANK($H$2:$H$16),"",INDIRECT(ADDRESS(SMALL((IF($H$2:$H$16&lt;&gt;"",ROW($H$2:$H$16),ROW()+ROWS($H$2:$H$16))),ROW()-ROW($I$2:$I$16)+1),COLUMN($H$2:$H$16),4)))</f>
        <v>0</v>
      </c>
      <c r="U5" s="59" t="str">
        <f t="array" aca="1" ref="U5" ca="1">IF(ROW()-ROW($J$2:$J$16)+1&gt;ROWS($I$2:$I$16)-COUNTBLANK($I$2:$I$16),"",INDIRECT(ADDRESS(SMALL((IF($I$2:$I$16&lt;&gt;"",ROW($I$2:$I$16),ROW()+ROWS($I$2:$I$16))),ROW()-ROW($J$2:$J$16)+1),COLUMN($I$2:$I$16),4)))</f>
        <v>-----</v>
      </c>
      <c r="V5" s="50" t="str">
        <f t="array" aca="1" ref="V5" ca="1">IF(ROW()-ROW($K$2:$K$16)+1&gt;ROWS($J$2:$J$16)-COUNTBLANK($J$2:$J$16),"",INDIRECT(ADDRESS(SMALL((IF($J$2:$J$16&lt;&gt;"",ROW($J$2:$J$16),ROW()+ROWS($J$2:$J$16))),ROW()-ROW($K$2:$K$16)+1),COLUMN($J$2:$J$16),4)))</f>
        <v>-----</v>
      </c>
      <c r="W5" s="51" t="str">
        <f t="array" aca="1" ref="W5" ca="1">IF(ROW()-ROW($L$2:$L$16)+1&gt;ROWS($K$2:$K$16)-COUNTBLANK($K$2:$K$16),"",INDIRECT(ADDRESS(SMALL((IF($K$2:$K$16&lt;&gt;"",ROW($K$2:$K$16),ROW()+ROWS($K$2:$K$16))),ROW()-ROW($L$2:$L$16)+1),COLUMN($K$2:$K$16),4)))</f>
        <v>Unvollständig</v>
      </c>
      <c r="X5" s="49" t="str">
        <f t="array" aca="1" ref="X5" ca="1">IF(ROW()-ROW($M$2:$M$16)+1&gt;ROWS($L$2:$L$16)-COUNTBLANK($L$2:$L$16),"",INDIRECT(ADDRESS(SMALL((IF($L$2:$L$16&lt;&gt;"",ROW($L$2:$L$16),ROW()+ROWS($L$2:$L$16))),ROW()-ROW($M$2:$M$16)+1),COLUMN($L$2:$L$16),4)))</f>
        <v>-----</v>
      </c>
      <c r="Y5" s="49" t="str">
        <f t="array" aca="1" ref="Y5" ca="1">IF(ROW()-ROW($N$2:$N$11)+1&gt;ROWS($M$2:$M$16)-COUNTBLANK($M$2:$M$16),"",INDIRECT(ADDRESS(SMALL((IF($M$2:$M$16&lt;&gt;"",ROW($M$2:$M$16),ROW()+ROWS($M$2:$M$16))),ROW()-ROW($N$2:$N$11)+1),COLUMN($M$2:$M$16),4)))</f>
        <v>-----</v>
      </c>
    </row>
    <row r="6" spans="1:25" ht="54.95" customHeight="1" x14ac:dyDescent="0.25">
      <c r="A6" s="42" t="str">
        <f>IF('Kennzahlenbogen_(KB)'!R20=0,"",'Kennzahlenbogen_(KB)'!R20)</f>
        <v>Unvollständig</v>
      </c>
      <c r="B6" s="54"/>
      <c r="C6" s="43" t="str">
        <f>IF($A6="I.O.","",CONCATENATE('Kennzahlenbogen_(KB)'!B8,'Kennzahlenbogen_(KB)'!C20))</f>
        <v>1e)</v>
      </c>
      <c r="D6" s="44" t="str">
        <f>IF($A6="I.O.","",'Kennzahlenbogen_(KB)'!E20)</f>
        <v>Anzahl Resektionen Knochensarkome</v>
      </c>
      <c r="E6" s="95" t="str">
        <f>IF(AND('Kennzahlenbogen_(KB)'!L20="",$A6&lt;&gt;"I.O."),"-----",IF($A6="I.O.","",'Kennzahlenbogen_(KB)'!L20))</f>
        <v>-----</v>
      </c>
      <c r="F6" s="96" t="str">
        <f>IF($A6="I.O.","",'Kennzahlenbogen_(KB)'!M20)</f>
        <v>≥ 10</v>
      </c>
      <c r="G6" s="95" t="str">
        <f>IF(AND('Kennzahlenbogen_(KB)'!O20="",$A6&lt;&gt;"I.O."),"-----",IF($A6="I.O.","",'Kennzahlenbogen_(KB)'!O20))</f>
        <v>-----</v>
      </c>
      <c r="H6" s="97">
        <f>IF($A6="I.O.","",IF('Kennzahlenbogen_(KB)'!Q20="","-----",'Kennzahlenbogen_(KB)'!Q20))</f>
        <v>0</v>
      </c>
      <c r="I6" s="97" t="str">
        <f t="shared" ref="I6:J6" si="1">IF($A6="I.O.","","-----")</f>
        <v>-----</v>
      </c>
      <c r="J6" s="45" t="str">
        <f t="shared" si="1"/>
        <v>-----</v>
      </c>
      <c r="K6" s="46" t="str">
        <f>IF($A6="I.O.","",'Kennzahlenbogen_(KB)'!R20)</f>
        <v>Unvollständig</v>
      </c>
      <c r="L6" s="47" t="str">
        <f>IF(AND('Kennzahlenbogen_(KB)'!S20="",$A6&lt;&gt;"I.O."),"-----",IF($A6="I.O.","",'Kennzahlenbogen_(KB)'!S20))</f>
        <v>-----</v>
      </c>
      <c r="M6" s="47" t="str">
        <f>IF(AND('Kennzahlenbogen_(KB)'!T20="",$A6&lt;&gt;"I.O."),"-----",IF($A6="I.O.","",'Kennzahlenbogen_(KB)'!T20))</f>
        <v>-----</v>
      </c>
      <c r="O6" s="48" t="str">
        <f t="array" aca="1" ref="O6" ca="1">IF(ROW()-ROW($D$2:$D$16)+1&gt;ROWS($C$2:$C$16)-COUNTBLANK($C$2:$C$16),"",INDIRECT(ADDRESS(SMALL((IF($C$2:$C$16&lt;&gt;"",ROW($C$2:$C$16),ROW()+ROWS($C$2:$C$16))),ROW()-ROW($D$2:$D$16)+1),COLUMN($C$2:$C$16),4)))</f>
        <v>1e)</v>
      </c>
      <c r="P6" s="49" t="str">
        <f t="array" aca="1" ref="P6" ca="1">IF(ROW()-ROW($E$2:$E$16)+1&gt;ROWS($D$2:$D$16)-COUNTBLANK($D$2:$D$16),"",INDIRECT(ADDRESS(SMALL((IF($D$2:$D$16&gt;"",ROW($D$2:$D$16),ROW()+ROWS($D$2:$D$16))),ROW()-ROW($E$2:$E$16)+1),COLUMN($D$2:$D$16),4)))</f>
        <v>Anzahl Resektionen Knochensarkome</v>
      </c>
      <c r="Q6" s="60" t="str">
        <f t="array" aca="1" ref="Q6" ca="1">IF(ROW()-ROW($F$2:$F$16)+1&gt;ROWS($E$2:$E$16)-COUNTBLANK($E$2:$E$16),"",INDIRECT(ADDRESS(SMALL((IF($E$2:$E$16&gt;"",ROW($E$2:$E$16),ROW()+ROWS($E$2:$E$16))),ROW()-ROW($F$2:$F$16)+1),COLUMN($E$2:$E$16),4)))</f>
        <v>-----</v>
      </c>
      <c r="R6" s="60" t="str">
        <f t="array" aca="1" ref="R6" ca="1">IF(ROW()-ROW($G$2:$G$16)+1&gt;ROWS($F$2:$F$16)-COUNTBLANK($F$2:$F$16),"",INDIRECT(ADDRESS(SMALL((IF($F$2:$F$16&gt;"",ROW($F$2:$F$16),ROW()+ROWS($F$2:$F$16))),ROW()-ROW($G$2:$G$16)+1),COLUMN($F$2:$F$16),4)))</f>
        <v>≥ 10</v>
      </c>
      <c r="S6" s="60" t="str">
        <f t="array" aca="1" ref="S6" ca="1">IF(ROW()-ROW($H$2:$H$16)+1&gt;ROWS($G$2:$G$16)-COUNTBLANK($G$2:$G$16),"",INDIRECT(ADDRESS(SMALL((IF($G$2:$G$16&lt;&gt;"",ROW($G$2:$G$16),ROW()+ROWS($G$2:$G$16))),ROW()-ROW($H$2:$H$16)+1),COLUMN($G$2:$G$16),4)))</f>
        <v>-----</v>
      </c>
      <c r="T6" s="59">
        <f t="array" aca="1" ref="T6" ca="1">IF(ROW()-ROW($I$2:$I$16)+1&gt;ROWS($H$2:$H$16)-COUNTBLANK($H$2:$H$16),"",INDIRECT(ADDRESS(SMALL((IF($H$2:$H$16&lt;&gt;"",ROW($H$2:$H$16),ROW()+ROWS($H$2:$H$16))),ROW()-ROW($I$2:$I$16)+1),COLUMN($H$2:$H$16),4)))</f>
        <v>0</v>
      </c>
      <c r="U6" s="59" t="str">
        <f t="array" aca="1" ref="U6" ca="1">IF(ROW()-ROW($J$2:$J$16)+1&gt;ROWS($I$2:$I$16)-COUNTBLANK($I$2:$I$16),"",INDIRECT(ADDRESS(SMALL((IF($I$2:$I$16&lt;&gt;"",ROW($I$2:$I$16),ROW()+ROWS($I$2:$I$16))),ROW()-ROW($J$2:$J$16)+1),COLUMN($I$2:$I$16),4)))</f>
        <v>-----</v>
      </c>
      <c r="V6" s="50" t="str">
        <f t="array" aca="1" ref="V6" ca="1">IF(ROW()-ROW($K$2:$K$16)+1&gt;ROWS($J$2:$J$16)-COUNTBLANK($J$2:$J$16),"",INDIRECT(ADDRESS(SMALL((IF($J$2:$J$16&lt;&gt;"",ROW($J$2:$J$16),ROW()+ROWS($J$2:$J$16))),ROW()-ROW($K$2:$K$16)+1),COLUMN($J$2:$J$16),4)))</f>
        <v>-----</v>
      </c>
      <c r="W6" s="51" t="str">
        <f t="array" aca="1" ref="W6" ca="1">IF(ROW()-ROW($L$2:$L$16)+1&gt;ROWS($K$2:$K$16)-COUNTBLANK($K$2:$K$16),"",INDIRECT(ADDRESS(SMALL((IF($K$2:$K$16&lt;&gt;"",ROW($K$2:$K$16),ROW()+ROWS($K$2:$K$16))),ROW()-ROW($L$2:$L$16)+1),COLUMN($K$2:$K$16),4)))</f>
        <v>Unvollständig</v>
      </c>
      <c r="X6" s="49" t="str">
        <f t="array" aca="1" ref="X6" ca="1">IF(ROW()-ROW($M$2:$M$16)+1&gt;ROWS($L$2:$L$16)-COUNTBLANK($L$2:$L$16),"",INDIRECT(ADDRESS(SMALL((IF($L$2:$L$16&lt;&gt;"",ROW($L$2:$L$16),ROW()+ROWS($L$2:$L$16))),ROW()-ROW($M$2:$M$16)+1),COLUMN($L$2:$L$16),4)))</f>
        <v>-----</v>
      </c>
      <c r="Y6" s="49" t="str">
        <f t="array" aca="1" ref="Y6" ca="1">IF(ROW()-ROW($N$2:$N$11)+1&gt;ROWS($M$2:$M$16)-COUNTBLANK($M$2:$M$16),"",INDIRECT(ADDRESS(SMALL((IF($M$2:$M$16&lt;&gt;"",ROW($M$2:$M$16),ROW()+ROWS($M$2:$M$16))),ROW()-ROW($N$2:$N$11)+1),COLUMN($M$2:$M$16),4)))</f>
        <v>-----</v>
      </c>
    </row>
    <row r="7" spans="1:25" ht="54.95" customHeight="1" x14ac:dyDescent="0.25">
      <c r="A7" s="42" t="str">
        <f>IF('Kennzahlenbogen_(KB)'!R23=0,"",'Kennzahlenbogen_(KB)'!R23)</f>
        <v>Unvollständig</v>
      </c>
      <c r="B7" s="54"/>
      <c r="C7" s="43" t="str">
        <f>IF($A7="I.O.","",CONCATENATE('Kennzahlenbogen_(KB)'!B23,'Kennzahlenbogen_(KB)'!C23))</f>
        <v>2a</v>
      </c>
      <c r="D7" s="44" t="str">
        <f>IF($A7="I.O.","",'Kennzahlenbogen_(KB)'!E23)</f>
        <v>Prätherapeutische Tumorkonferenz</v>
      </c>
      <c r="E7" s="95" t="str">
        <f>IF(AND('Kennzahlenbogen_(KB)'!L23="",$A7&lt;&gt;"I.O."),"-----",IF($A7="I.O.","",'Kennzahlenbogen_(KB)'!L23))</f>
        <v>-----</v>
      </c>
      <c r="F7" s="96" t="str">
        <f>IF($A7="I.O.","",'Kennzahlenbogen_(KB)'!M23)</f>
        <v>≥ 95%</v>
      </c>
      <c r="G7" s="95" t="str">
        <f>IF(AND('Kennzahlenbogen_(KB)'!O23="",$A7&lt;&gt;"I.O."),"-----",IF($A7="I.O.","",'Kennzahlenbogen_(KB)'!O23))</f>
        <v>-----</v>
      </c>
      <c r="H7" s="97" t="str">
        <f>IF($A7="I.O.","",IF('Kennzahlenbogen_(KB)'!Q23="","-----",'Kennzahlenbogen_(KB)'!Q23))</f>
        <v>-----</v>
      </c>
      <c r="I7" s="97">
        <f>IF($A7="I.O.","",IF('Kennzahlenbogen_(KB)'!Q24="","-----",'Kennzahlenbogen_(KB)'!Q24))</f>
        <v>0</v>
      </c>
      <c r="J7" s="45" t="str">
        <f>IF($A7="I.O.","",IF('Kennzahlenbogen_(KB)'!Q25="",0,'Kennzahlenbogen_(KB)'!Q25))</f>
        <v>n.d.</v>
      </c>
      <c r="K7" s="46" t="str">
        <f>IF($A7="I.O.","",'Kennzahlenbogen_(KB)'!R23)</f>
        <v>Unvollständig</v>
      </c>
      <c r="L7" s="47" t="str">
        <f>IF(AND('Kennzahlenbogen_(KB)'!S23="",$A7&lt;&gt;"I.O."),"-----",IF($A7="I.O.","",'Kennzahlenbogen_(KB)'!S23))</f>
        <v>-----</v>
      </c>
      <c r="M7" s="47" t="str">
        <f>IF(AND('Kennzahlenbogen_(KB)'!T23="",$A7&lt;&gt;"I.O."),"-----",IF($A7="I.O.","",'Kennzahlenbogen_(KB)'!T23))</f>
        <v>-----</v>
      </c>
      <c r="O7" s="48" t="str">
        <f t="array" aca="1" ref="O7" ca="1">IF(ROW()-ROW($D$2:$D$16)+1&gt;ROWS($C$2:$C$16)-COUNTBLANK($C$2:$C$16),"",INDIRECT(ADDRESS(SMALL((IF($C$2:$C$16&lt;&gt;"",ROW($C$2:$C$16),ROW()+ROWS($C$2:$C$16))),ROW()-ROW($D$2:$D$16)+1),COLUMN($C$2:$C$16),4)))</f>
        <v>2a</v>
      </c>
      <c r="P7" s="49" t="str">
        <f t="array" aca="1" ref="P7" ca="1">IF(ROW()-ROW($E$2:$E$16)+1&gt;ROWS($D$2:$D$16)-COUNTBLANK($D$2:$D$16),"",INDIRECT(ADDRESS(SMALL((IF($D$2:$D$16&gt;"",ROW($D$2:$D$16),ROW()+ROWS($D$2:$D$16))),ROW()-ROW($E$2:$E$16)+1),COLUMN($D$2:$D$16),4)))</f>
        <v>Prätherapeutische Tumorkonferenz</v>
      </c>
      <c r="Q7" s="60" t="str">
        <f t="array" aca="1" ref="Q7" ca="1">IF(ROW()-ROW($F$2:$F$16)+1&gt;ROWS($E$2:$E$16)-COUNTBLANK($E$2:$E$16),"",INDIRECT(ADDRESS(SMALL((IF($E$2:$E$16&gt;"",ROW($E$2:$E$16),ROW()+ROWS($E$2:$E$16))),ROW()-ROW($F$2:$F$16)+1),COLUMN($E$2:$E$16),4)))</f>
        <v>-----</v>
      </c>
      <c r="R7" s="60" t="str">
        <f t="array" aca="1" ref="R7" ca="1">IF(ROW()-ROW($G$2:$G$16)+1&gt;ROWS($F$2:$F$16)-COUNTBLANK($F$2:$F$16),"",INDIRECT(ADDRESS(SMALL((IF($F$2:$F$16&gt;"",ROW($F$2:$F$16),ROW()+ROWS($F$2:$F$16))),ROW()-ROW($G$2:$G$16)+1),COLUMN($F$2:$F$16),4)))</f>
        <v>≥ 95%</v>
      </c>
      <c r="S7" s="60" t="str">
        <f t="array" aca="1" ref="S7" ca="1">IF(ROW()-ROW($H$2:$H$16)+1&gt;ROWS($G$2:$G$16)-COUNTBLANK($G$2:$G$16),"",INDIRECT(ADDRESS(SMALL((IF($G$2:$G$16&lt;&gt;"",ROW($G$2:$G$16),ROW()+ROWS($G$2:$G$16))),ROW()-ROW($H$2:$H$16)+1),COLUMN($G$2:$G$16),4)))</f>
        <v>-----</v>
      </c>
      <c r="T7" s="59" t="str">
        <f t="array" aca="1" ref="T7" ca="1">IF(ROW()-ROW($I$2:$I$16)+1&gt;ROWS($H$2:$H$16)-COUNTBLANK($H$2:$H$16),"",INDIRECT(ADDRESS(SMALL((IF($H$2:$H$16&lt;&gt;"",ROW($H$2:$H$16),ROW()+ROWS($H$2:$H$16))),ROW()-ROW($I$2:$I$16)+1),COLUMN($H$2:$H$16),4)))</f>
        <v>-----</v>
      </c>
      <c r="U7" s="59">
        <f t="array" aca="1" ref="U7" ca="1">IF(ROW()-ROW($J$2:$J$16)+1&gt;ROWS($I$2:$I$16)-COUNTBLANK($I$2:$I$16),"",INDIRECT(ADDRESS(SMALL((IF($I$2:$I$16&lt;&gt;"",ROW($I$2:$I$16),ROW()+ROWS($I$2:$I$16))),ROW()-ROW($J$2:$J$16)+1),COLUMN($I$2:$I$16),4)))</f>
        <v>0</v>
      </c>
      <c r="V7" s="50" t="str">
        <f t="array" aca="1" ref="V7" ca="1">IF(ROW()-ROW($K$2:$K$16)+1&gt;ROWS($J$2:$J$16)-COUNTBLANK($J$2:$J$16),"",INDIRECT(ADDRESS(SMALL((IF($J$2:$J$16&lt;&gt;"",ROW($J$2:$J$16),ROW()+ROWS($J$2:$J$16))),ROW()-ROW($K$2:$K$16)+1),COLUMN($J$2:$J$16),4)))</f>
        <v>n.d.</v>
      </c>
      <c r="W7" s="51" t="str">
        <f t="array" aca="1" ref="W7" ca="1">IF(ROW()-ROW($L$2:$L$16)+1&gt;ROWS($K$2:$K$16)-COUNTBLANK($K$2:$K$16),"",INDIRECT(ADDRESS(SMALL((IF($K$2:$K$16&lt;&gt;"",ROW($K$2:$K$16),ROW()+ROWS($K$2:$K$16))),ROW()-ROW($L$2:$L$16)+1),COLUMN($K$2:$K$16),4)))</f>
        <v>Unvollständig</v>
      </c>
      <c r="X7" s="49" t="str">
        <f t="array" aca="1" ref="X7" ca="1">IF(ROW()-ROW($M$2:$M$16)+1&gt;ROWS($L$2:$L$16)-COUNTBLANK($L$2:$L$16),"",INDIRECT(ADDRESS(SMALL((IF($L$2:$L$16&lt;&gt;"",ROW($L$2:$L$16),ROW()+ROWS($L$2:$L$16))),ROW()-ROW($M$2:$M$16)+1),COLUMN($L$2:$L$16),4)))</f>
        <v>-----</v>
      </c>
      <c r="Y7" s="49" t="str">
        <f t="array" aca="1" ref="Y7" ca="1">IF(ROW()-ROW($N$2:$N$11)+1&gt;ROWS($M$2:$M$16)-COUNTBLANK($M$2:$M$16),"",INDIRECT(ADDRESS(SMALL((IF($M$2:$M$16&lt;&gt;"",ROW($M$2:$M$16),ROW()+ROWS($M$2:$M$16))),ROW()-ROW($N$2:$N$11)+1),COLUMN($M$2:$M$16),4)))</f>
        <v>-----</v>
      </c>
    </row>
    <row r="8" spans="1:25" ht="54.95" customHeight="1" x14ac:dyDescent="0.25">
      <c r="A8" s="42" t="str">
        <f>IF('Kennzahlenbogen_(KB)'!R26=0,"",'Kennzahlenbogen_(KB)'!R26)</f>
        <v>Unvollständig</v>
      </c>
      <c r="B8" s="54"/>
      <c r="C8" s="244" t="str">
        <f>IF($A8="I.O.","",CONCATENATE('Kennzahlenbogen_(KB)'!B26,'Kennzahlenbogen_(KB)'!C26))</f>
        <v>2b</v>
      </c>
      <c r="D8" s="44" t="str">
        <f>IF($A8="I.O.","",'Kennzahlenbogen_(KB)'!E26)</f>
        <v>Prätherapeutische Tumorkonferenz</v>
      </c>
      <c r="E8" s="95" t="str">
        <f>IF(AND('Kennzahlenbogen_(KB)'!L26="",$A8&lt;&gt;"I.O."),"-----",IF($A8="I.O.","",'Kennzahlenbogen_(KB)'!L26))</f>
        <v>-----</v>
      </c>
      <c r="F8" s="96" t="str">
        <f>IF($A8="I.O.","",'Kennzahlenbogen_(KB)'!M26)</f>
        <v>≥ 95%</v>
      </c>
      <c r="G8" s="95" t="str">
        <f>IF(AND('Kennzahlenbogen_(KB)'!O26="",$A8&lt;&gt;"I.O."),"-----",IF($A8="I.O.","",'Kennzahlenbogen_(KB)'!O26))</f>
        <v>-----</v>
      </c>
      <c r="H8" s="97" t="str">
        <f>IF($A8="I.O.","",IF('Kennzahlenbogen_(KB)'!Q26="","-----",'Kennzahlenbogen_(KB)'!Q26))</f>
        <v>-----</v>
      </c>
      <c r="I8" s="97">
        <f>IF($A8="I.O.","",IF('Kennzahlenbogen_(KB)'!Q27="","-----",'Kennzahlenbogen_(KB)'!Q27))</f>
        <v>0</v>
      </c>
      <c r="J8" s="45" t="str">
        <f>IF($A8="I.O.","",IF('Kennzahlenbogen_(KB)'!Q28="","-----",'Kennzahlenbogen_(KB)'!Q28))</f>
        <v>n.d.</v>
      </c>
      <c r="K8" s="46" t="str">
        <f>IF($A8="I.O.","",'Kennzahlenbogen_(KB)'!R26)</f>
        <v>Unvollständig</v>
      </c>
      <c r="L8" s="47" t="str">
        <f>IF(AND('Kennzahlenbogen_(KB)'!S26="",$A8&lt;&gt;"I.O."),"-----",IF($A8="I.O.","",'Kennzahlenbogen_(KB)'!S26))</f>
        <v>-----</v>
      </c>
      <c r="M8" s="47" t="str">
        <f>IF(AND('Kennzahlenbogen_(KB)'!T26="",$A8&lt;&gt;"I.O."),"-----",IF($A8="I.O.","",'Kennzahlenbogen_(KB)'!T26))</f>
        <v>-----</v>
      </c>
      <c r="O8" s="48" t="str">
        <f t="array" aca="1" ref="O8" ca="1">IF(ROW()-ROW($D$2:$D$16)+1&gt;ROWS($C$2:$C$16)-COUNTBLANK($C$2:$C$16),"",INDIRECT(ADDRESS(SMALL((IF($C$2:$C$16&lt;&gt;"",ROW($C$2:$C$16),ROW()+ROWS($C$2:$C$16))),ROW()-ROW($D$2:$D$16)+1),COLUMN($C$2:$C$16),4)))</f>
        <v>2b</v>
      </c>
      <c r="P8" s="49" t="str">
        <f t="array" aca="1" ref="P8" ca="1">IF(ROW()-ROW($E$2:$E$16)+1&gt;ROWS($D$2:$D$16)-COUNTBLANK($D$2:$D$16),"",INDIRECT(ADDRESS(SMALL((IF($D$2:$D$16&gt;"",ROW($D$2:$D$16),ROW()+ROWS($D$2:$D$16))),ROW()-ROW($E$2:$E$16)+1),COLUMN($D$2:$D$16),4)))</f>
        <v>Prätherapeutische Tumorkonferenz</v>
      </c>
      <c r="Q8" s="60" t="str">
        <f t="array" aca="1" ref="Q8" ca="1">IF(ROW()-ROW($F$2:$F$16)+1&gt;ROWS($E$2:$E$16)-COUNTBLANK($E$2:$E$16),"",INDIRECT(ADDRESS(SMALL((IF($E$2:$E$16&gt;"",ROW($E$2:$E$16),ROW()+ROWS($E$2:$E$16))),ROW()-ROW($F$2:$F$16)+1),COLUMN($E$2:$E$16),4)))</f>
        <v>-----</v>
      </c>
      <c r="R8" s="60" t="str">
        <f t="array" aca="1" ref="R8" ca="1">IF(ROW()-ROW($G$2:$G$16)+1&gt;ROWS($F$2:$F$16)-COUNTBLANK($F$2:$F$16),"",INDIRECT(ADDRESS(SMALL((IF($F$2:$F$16&gt;"",ROW($F$2:$F$16),ROW()+ROWS($F$2:$F$16))),ROW()-ROW($G$2:$G$16)+1),COLUMN($F$2:$F$16),4)))</f>
        <v>≥ 95%</v>
      </c>
      <c r="S8" s="60" t="str">
        <f t="array" aca="1" ref="S8" ca="1">IF(ROW()-ROW($H$2:$H$16)+1&gt;ROWS($G$2:$G$16)-COUNTBLANK($G$2:$G$16),"",INDIRECT(ADDRESS(SMALL((IF($G$2:$G$16&lt;&gt;"",ROW($G$2:$G$16),ROW()+ROWS($G$2:$G$16))),ROW()-ROW($H$2:$H$16)+1),COLUMN($G$2:$G$16),4)))</f>
        <v>-----</v>
      </c>
      <c r="T8" s="59" t="str">
        <f t="array" aca="1" ref="T8" ca="1">IF(ROW()-ROW($I$2:$I$16)+1&gt;ROWS($H$2:$H$16)-COUNTBLANK($H$2:$H$16),"",INDIRECT(ADDRESS(SMALL((IF($H$2:$H$16&lt;&gt;"",ROW($H$2:$H$16),ROW()+ROWS($H$2:$H$16))),ROW()-ROW($I$2:$I$16)+1),COLUMN($H$2:$H$16),4)))</f>
        <v>-----</v>
      </c>
      <c r="U8" s="59">
        <f t="array" aca="1" ref="U8" ca="1">IF(ROW()-ROW($J$2:$J$16)+1&gt;ROWS($I$2:$I$16)-COUNTBLANK($I$2:$I$16),"",INDIRECT(ADDRESS(SMALL((IF($I$2:$I$16&lt;&gt;"",ROW($I$2:$I$16),ROW()+ROWS($I$2:$I$16))),ROW()-ROW($J$2:$J$16)+1),COLUMN($I$2:$I$16),4)))</f>
        <v>0</v>
      </c>
      <c r="V8" s="50" t="str">
        <f t="array" aca="1" ref="V8" ca="1">IF(ROW()-ROW($K$2:$K$16)+1&gt;ROWS($J$2:$J$16)-COUNTBLANK($J$2:$J$16),"",INDIRECT(ADDRESS(SMALL((IF($J$2:$J$16&lt;&gt;"",ROW($J$2:$J$16),ROW()+ROWS($J$2:$J$16))),ROW()-ROW($K$2:$K$16)+1),COLUMN($J$2:$J$16),4)))</f>
        <v>n.d.</v>
      </c>
      <c r="W8" s="51" t="str">
        <f t="array" aca="1" ref="W8" ca="1">IF(ROW()-ROW($L$2:$L$16)+1&gt;ROWS($K$2:$K$16)-COUNTBLANK($K$2:$K$16),"",INDIRECT(ADDRESS(SMALL((IF($K$2:$K$16&lt;&gt;"",ROW($K$2:$K$16),ROW()+ROWS($K$2:$K$16))),ROW()-ROW($L$2:$L$16)+1),COLUMN($K$2:$K$16),4)))</f>
        <v>Unvollständig</v>
      </c>
      <c r="X8" s="49" t="str">
        <f t="array" aca="1" ref="X8" ca="1">IF(ROW()-ROW($M$2:$M$16)+1&gt;ROWS($L$2:$L$16)-COUNTBLANK($L$2:$L$16),"",INDIRECT(ADDRESS(SMALL((IF($L$2:$L$16&lt;&gt;"",ROW($L$2:$L$16),ROW()+ROWS($L$2:$L$16))),ROW()-ROW($M$2:$M$16)+1),COLUMN($L$2:$L$16),4)))</f>
        <v>-----</v>
      </c>
      <c r="Y8" s="49" t="str">
        <f t="array" aca="1" ref="Y8" ca="1">IF(ROW()-ROW($N$2:$N$11)+1&gt;ROWS($M$2:$M$16)-COUNTBLANK($M$2:$M$16),"",INDIRECT(ADDRESS(SMALL((IF($M$2:$M$16&lt;&gt;"",ROW($M$2:$M$16),ROW()+ROWS($M$2:$M$16))),ROW()-ROW($N$2:$N$11)+1),COLUMN($M$2:$M$16),4)))</f>
        <v>-----</v>
      </c>
    </row>
    <row r="9" spans="1:25" ht="54.95" customHeight="1" x14ac:dyDescent="0.25">
      <c r="A9" s="42" t="str">
        <f>IF('Kennzahlenbogen_(KB)'!R29=0,"",'Kennzahlenbogen_(KB)'!R29)</f>
        <v>Unvollständig</v>
      </c>
      <c r="B9" s="54"/>
      <c r="C9" s="43" t="str">
        <f>IF($A9="I.O.","",CONCATENATE('Kennzahlenbogen_(KB)'!B29,'Kennzahlenbogen_(KB)'!C29))</f>
        <v>3</v>
      </c>
      <c r="D9" s="44" t="str">
        <f>IF($A9="I.O.","",'Kennzahlenbogen_(KB)'!E29)</f>
        <v>Vorstellung postoperative Tumorkonferenz</v>
      </c>
      <c r="E9" s="95" t="str">
        <f>IF(AND('Kennzahlenbogen_(KB)'!L29="",$A9&lt;&gt;"I.O."),"-----",IF($A9="I.O.","",'Kennzahlenbogen_(KB)'!L29))</f>
        <v>-----</v>
      </c>
      <c r="F9" s="96" t="str">
        <f>IF($A9="I.O.","",'Kennzahlenbogen_(KB)'!M29)</f>
        <v>≥ 95%</v>
      </c>
      <c r="G9" s="95" t="str">
        <f>IF(AND('Kennzahlenbogen_(KB)'!O29="",$A9&lt;&gt;"I.O."),"-----",IF($A9="I.O.","",'Kennzahlenbogen_(KB)'!O29))</f>
        <v>-----</v>
      </c>
      <c r="H9" s="97" t="str">
        <f>IF($A9="I.O.","",IF('Kennzahlenbogen_(KB)'!Q29="","-----",'Kennzahlenbogen_(KB)'!Q29))</f>
        <v>-----</v>
      </c>
      <c r="I9" s="97">
        <f>IF($A9="I.O.","",IF('Kennzahlenbogen_(KB)'!Q30="","-----",'Kennzahlenbogen_(KB)'!Q30))</f>
        <v>0</v>
      </c>
      <c r="J9" s="45" t="str">
        <f>IF($A9="I.O.","",IF('Kennzahlenbogen_(KB)'!Q31="",0,'Kennzahlenbogen_(KB)'!Q31))</f>
        <v>n.d.</v>
      </c>
      <c r="K9" s="46" t="str">
        <f>IF($A9="I.O.","",'Kennzahlenbogen_(KB)'!R29)</f>
        <v>Unvollständig</v>
      </c>
      <c r="L9" s="47" t="str">
        <f>IF(AND('Kennzahlenbogen_(KB)'!S29="",$A9&lt;&gt;"I.O."),"-----",IF($A9="I.O.","",'Kennzahlenbogen_(KB)'!S29))</f>
        <v>-----</v>
      </c>
      <c r="M9" s="47" t="str">
        <f>IF(AND('Kennzahlenbogen_(KB)'!T29="",$A9&lt;&gt;"I.O."),"-----",IF($A9="I.O.","",'Kennzahlenbogen_(KB)'!T29))</f>
        <v>-----</v>
      </c>
      <c r="O9" s="48" t="str">
        <f t="array" aca="1" ref="O9" ca="1">IF(ROW()-ROW($D$2:$D$16)+1&gt;ROWS($C$2:$C$16)-COUNTBLANK($C$2:$C$16),"",INDIRECT(ADDRESS(SMALL((IF($C$2:$C$16&lt;&gt;"",ROW($C$2:$C$16),ROW()+ROWS($C$2:$C$16))),ROW()-ROW($D$2:$D$16)+1),COLUMN($C$2:$C$16),4)))</f>
        <v>3</v>
      </c>
      <c r="P9" s="49" t="str">
        <f t="array" aca="1" ref="P9" ca="1">IF(ROW()-ROW($E$2:$E$16)+1&gt;ROWS($D$2:$D$16)-COUNTBLANK($D$2:$D$16),"",INDIRECT(ADDRESS(SMALL((IF($D$2:$D$16&gt;"",ROW($D$2:$D$16),ROW()+ROWS($D$2:$D$16))),ROW()-ROW($E$2:$E$16)+1),COLUMN($D$2:$D$16),4)))</f>
        <v>Vorstellung postoperative Tumorkonferenz</v>
      </c>
      <c r="Q9" s="60" t="str">
        <f t="array" aca="1" ref="Q9" ca="1">IF(ROW()-ROW($F$2:$F$16)+1&gt;ROWS($E$2:$E$16)-COUNTBLANK($E$2:$E$16),"",INDIRECT(ADDRESS(SMALL((IF($E$2:$E$16&gt;"",ROW($E$2:$E$16),ROW()+ROWS($E$2:$E$16))),ROW()-ROW($F$2:$F$16)+1),COLUMN($E$2:$E$16),4)))</f>
        <v>-----</v>
      </c>
      <c r="R9" s="60" t="str">
        <f t="array" aca="1" ref="R9" ca="1">IF(ROW()-ROW($G$2:$G$16)+1&gt;ROWS($F$2:$F$16)-COUNTBLANK($F$2:$F$16),"",INDIRECT(ADDRESS(SMALL((IF($F$2:$F$16&gt;"",ROW($F$2:$F$16),ROW()+ROWS($F$2:$F$16))),ROW()-ROW($G$2:$G$16)+1),COLUMN($F$2:$F$16),4)))</f>
        <v>≥ 95%</v>
      </c>
      <c r="S9" s="60" t="str">
        <f t="array" aca="1" ref="S9" ca="1">IF(ROW()-ROW($H$2:$H$16)+1&gt;ROWS($G$2:$G$16)-COUNTBLANK($G$2:$G$16),"",INDIRECT(ADDRESS(SMALL((IF($G$2:$G$16&lt;&gt;"",ROW($G$2:$G$16),ROW()+ROWS($G$2:$G$16))),ROW()-ROW($H$2:$H$16)+1),COLUMN($G$2:$G$16),4)))</f>
        <v>-----</v>
      </c>
      <c r="T9" s="59" t="str">
        <f t="array" aca="1" ref="T9" ca="1">IF(ROW()-ROW($I$2:$I$16)+1&gt;ROWS($H$2:$H$16)-COUNTBLANK($H$2:$H$16),"",INDIRECT(ADDRESS(SMALL((IF($H$2:$H$16&lt;&gt;"",ROW($H$2:$H$16),ROW()+ROWS($H$2:$H$16))),ROW()-ROW($I$2:$I$16)+1),COLUMN($H$2:$H$16),4)))</f>
        <v>-----</v>
      </c>
      <c r="U9" s="59">
        <f t="array" aca="1" ref="U9" ca="1">IF(ROW()-ROW($J$2:$J$16)+1&gt;ROWS($I$2:$I$16)-COUNTBLANK($I$2:$I$16),"",INDIRECT(ADDRESS(SMALL((IF($I$2:$I$16&lt;&gt;"",ROW($I$2:$I$16),ROW()+ROWS($I$2:$I$16))),ROW()-ROW($J$2:$J$16)+1),COLUMN($I$2:$I$16),4)))</f>
        <v>0</v>
      </c>
      <c r="V9" s="50" t="str">
        <f t="array" aca="1" ref="V9" ca="1">IF(ROW()-ROW($K$2:$K$16)+1&gt;ROWS($J$2:$J$16)-COUNTBLANK($J$2:$J$16),"",INDIRECT(ADDRESS(SMALL((IF($J$2:$J$16&lt;&gt;"",ROW($J$2:$J$16),ROW()+ROWS($J$2:$J$16))),ROW()-ROW($K$2:$K$16)+1),COLUMN($J$2:$J$16),4)))</f>
        <v>n.d.</v>
      </c>
      <c r="W9" s="51" t="str">
        <f t="array" aca="1" ref="W9" ca="1">IF(ROW()-ROW($L$2:$L$16)+1&gt;ROWS($K$2:$K$16)-COUNTBLANK($K$2:$K$16),"",INDIRECT(ADDRESS(SMALL((IF($K$2:$K$16&lt;&gt;"",ROW($K$2:$K$16),ROW()+ROWS($K$2:$K$16))),ROW()-ROW($L$2:$L$16)+1),COLUMN($K$2:$K$16),4)))</f>
        <v>Unvollständig</v>
      </c>
      <c r="X9" s="49" t="str">
        <f t="array" aca="1" ref="X9" ca="1">IF(ROW()-ROW($M$2:$M$16)+1&gt;ROWS($L$2:$L$16)-COUNTBLANK($L$2:$L$16),"",INDIRECT(ADDRESS(SMALL((IF($L$2:$L$16&lt;&gt;"",ROW($L$2:$L$16),ROW()+ROWS($L$2:$L$16))),ROW()-ROW($M$2:$M$16)+1),COLUMN($L$2:$L$16),4)))</f>
        <v>-----</v>
      </c>
      <c r="Y9" s="49" t="str">
        <f t="array" aca="1" ref="Y9" ca="1">IF(ROW()-ROW($N$2:$N$11)+1&gt;ROWS($M$2:$M$16)-COUNTBLANK($M$2:$M$16),"",INDIRECT(ADDRESS(SMALL((IF($M$2:$M$16&lt;&gt;"",ROW($M$2:$M$16),ROW()+ROWS($M$2:$M$16))),ROW()-ROW($N$2:$N$11)+1),COLUMN($M$2:$M$16),4)))</f>
        <v>-----</v>
      </c>
    </row>
    <row r="10" spans="1:25" ht="54.95" customHeight="1" x14ac:dyDescent="0.25">
      <c r="A10" s="42" t="str">
        <f>IF('Kennzahlenbogen_(KB)'!R32=0,"",'Kennzahlenbogen_(KB)'!R32)</f>
        <v>Unvollständig</v>
      </c>
      <c r="B10" s="54"/>
      <c r="C10" s="43" t="str">
        <f>IF($A10="I.O.","",CONCATENATE('Kennzahlenbogen_(KB)'!B32,'Kennzahlenbogen_(KB)'!C32))</f>
        <v xml:space="preserve">4
</v>
      </c>
      <c r="D10" s="44" t="str">
        <f>IF($A10="I.O.","",'Kennzahlenbogen_(KB)'!E32)</f>
        <v>Psychoonkologisches Distress-Screening</v>
      </c>
      <c r="E10" s="95" t="str">
        <f>IF(AND('Kennzahlenbogen_(KB)'!L32="",$A10&lt;&gt;"I.O."),"-----",IF($A10="I.O.","",'Kennzahlenbogen_(KB)'!L32))</f>
        <v>-----</v>
      </c>
      <c r="F10" s="96" t="str">
        <f>IF($A10="I.O.","",'Kennzahlenbogen_(KB)'!M32)</f>
        <v>≥ 65%</v>
      </c>
      <c r="G10" s="95" t="str">
        <f>IF(AND('Kennzahlenbogen_(KB)'!O32="",$A10&lt;&gt;"I.O."),"-----",IF($A10="I.O.","",'Kennzahlenbogen_(KB)'!O32))</f>
        <v>-----</v>
      </c>
      <c r="H10" s="97" t="str">
        <f>IF($A10="I.O.","",IF('Kennzahlenbogen_(KB)'!Q32="","-----",'Kennzahlenbogen_(KB)'!Q32))</f>
        <v>-----</v>
      </c>
      <c r="I10" s="97">
        <f>IF($A10="I.O.","",IF('Kennzahlenbogen_(KB)'!Q33="","-----",'Kennzahlenbogen_(KB)'!Q33))</f>
        <v>0</v>
      </c>
      <c r="J10" s="45" t="str">
        <f>IF($A10="I.O.","",IF('Kennzahlenbogen_(KB)'!Q34="",0,'Kennzahlenbogen_(KB)'!Q34))</f>
        <v>n.d.</v>
      </c>
      <c r="K10" s="46" t="str">
        <f>IF($A10="I.O.","",'Kennzahlenbogen_(KB)'!R32)</f>
        <v>Unvollständig</v>
      </c>
      <c r="L10" s="47" t="str">
        <f>IF(AND('Kennzahlenbogen_(KB)'!S32="",$A10&lt;&gt;"I.O."),"-----",IF($A10="I.O.","",'Kennzahlenbogen_(KB)'!S32))</f>
        <v>-----</v>
      </c>
      <c r="M10" s="47" t="str">
        <f>IF(AND('Kennzahlenbogen_(KB)'!T32="",$A10&lt;&gt;"I.O."),"-----",IF($A10="I.O.","",'Kennzahlenbogen_(KB)'!T32))</f>
        <v>-----</v>
      </c>
      <c r="O10" s="48" t="str">
        <f t="array" aca="1" ref="O10" ca="1">IF(ROW()-ROW($D$2:$D$16)+1&gt;ROWS($C$2:$C$16)-COUNTBLANK($C$2:$C$16),"",INDIRECT(ADDRESS(SMALL((IF($C$2:$C$16&lt;&gt;"",ROW($C$2:$C$16),ROW()+ROWS($C$2:$C$16))),ROW()-ROW($D$2:$D$16)+1),COLUMN($C$2:$C$16),4)))</f>
        <v xml:space="preserve">4
</v>
      </c>
      <c r="P10" s="49" t="str">
        <f t="array" aca="1" ref="P10" ca="1">IF(ROW()-ROW($E$2:$E$16)+1&gt;ROWS($D$2:$D$16)-COUNTBLANK($D$2:$D$16),"",INDIRECT(ADDRESS(SMALL((IF($D$2:$D$16&gt;"",ROW($D$2:$D$16),ROW()+ROWS($D$2:$D$16))),ROW()-ROW($E$2:$E$16)+1),COLUMN($D$2:$D$16),4)))</f>
        <v>Psychoonkologisches Distress-Screening</v>
      </c>
      <c r="Q10" s="60" t="str">
        <f t="array" aca="1" ref="Q10" ca="1">IF(ROW()-ROW($F$2:$F$16)+1&gt;ROWS($E$2:$E$16)-COUNTBLANK($E$2:$E$16),"",INDIRECT(ADDRESS(SMALL((IF($E$2:$E$16&gt;"",ROW($E$2:$E$16),ROW()+ROWS($E$2:$E$16))),ROW()-ROW($F$2:$F$16)+1),COLUMN($E$2:$E$16),4)))</f>
        <v>-----</v>
      </c>
      <c r="R10" s="60" t="str">
        <f t="array" aca="1" ref="R10" ca="1">IF(ROW()-ROW($G$2:$G$16)+1&gt;ROWS($F$2:$F$16)-COUNTBLANK($F$2:$F$16),"",INDIRECT(ADDRESS(SMALL((IF($F$2:$F$16&gt;"",ROW($F$2:$F$16),ROW()+ROWS($F$2:$F$16))),ROW()-ROW($G$2:$G$16)+1),COLUMN($F$2:$F$16),4)))</f>
        <v>≥ 65%</v>
      </c>
      <c r="S10" s="60" t="str">
        <f t="array" aca="1" ref="S10" ca="1">IF(ROW()-ROW($H$2:$H$16)+1&gt;ROWS($G$2:$G$16)-COUNTBLANK($G$2:$G$16),"",INDIRECT(ADDRESS(SMALL((IF($G$2:$G$16&lt;&gt;"",ROW($G$2:$G$16),ROW()+ROWS($G$2:$G$16))),ROW()-ROW($H$2:$H$16)+1),COLUMN($G$2:$G$16),4)))</f>
        <v>-----</v>
      </c>
      <c r="T10" s="59" t="str">
        <f t="array" aca="1" ref="T10" ca="1">IF(ROW()-ROW($I$2:$I$16)+1&gt;ROWS($H$2:$H$16)-COUNTBLANK($H$2:$H$16),"",INDIRECT(ADDRESS(SMALL((IF($H$2:$H$16&lt;&gt;"",ROW($H$2:$H$16),ROW()+ROWS($H$2:$H$16))),ROW()-ROW($I$2:$I$16)+1),COLUMN($H$2:$H$16),4)))</f>
        <v>-----</v>
      </c>
      <c r="U10" s="59">
        <f t="array" aca="1" ref="U10" ca="1">IF(ROW()-ROW($J$2:$J$16)+1&gt;ROWS($I$2:$I$16)-COUNTBLANK($I$2:$I$16),"",INDIRECT(ADDRESS(SMALL((IF($I$2:$I$16&lt;&gt;"",ROW($I$2:$I$16),ROW()+ROWS($I$2:$I$16))),ROW()-ROW($J$2:$J$16)+1),COLUMN($I$2:$I$16),4)))</f>
        <v>0</v>
      </c>
      <c r="V10" s="50" t="str">
        <f t="array" aca="1" ref="V10" ca="1">IF(ROW()-ROW($K$2:$K$16)+1&gt;ROWS($J$2:$J$16)-COUNTBLANK($J$2:$J$16),"",INDIRECT(ADDRESS(SMALL((IF($J$2:$J$16&lt;&gt;"",ROW($J$2:$J$16),ROW()+ROWS($J$2:$J$16))),ROW()-ROW($K$2:$K$16)+1),COLUMN($J$2:$J$16),4)))</f>
        <v>n.d.</v>
      </c>
      <c r="W10" s="51" t="str">
        <f t="array" aca="1" ref="W10" ca="1">IF(ROW()-ROW($L$2:$L$16)+1&gt;ROWS($K$2:$K$16)-COUNTBLANK($K$2:$K$16),"",INDIRECT(ADDRESS(SMALL((IF($K$2:$K$16&lt;&gt;"",ROW($K$2:$K$16),ROW()+ROWS($K$2:$K$16))),ROW()-ROW($L$2:$L$16)+1),COLUMN($K$2:$K$16),4)))</f>
        <v>Unvollständig</v>
      </c>
      <c r="X10" s="49" t="str">
        <f t="array" aca="1" ref="X10" ca="1">IF(ROW()-ROW($M$2:$M$16)+1&gt;ROWS($L$2:$L$16)-COUNTBLANK($L$2:$L$16),"",INDIRECT(ADDRESS(SMALL((IF($L$2:$L$16&lt;&gt;"",ROW($L$2:$L$16),ROW()+ROWS($L$2:$L$16))),ROW()-ROW($M$2:$M$16)+1),COLUMN($L$2:$L$16),4)))</f>
        <v>-----</v>
      </c>
      <c r="Y10" s="49" t="str">
        <f t="array" aca="1" ref="Y10" ca="1">IF(ROW()-ROW($N$2:$N$11)+1&gt;ROWS($M$2:$M$16)-COUNTBLANK($M$2:$M$16),"",INDIRECT(ADDRESS(SMALL((IF($M$2:$M$16&lt;&gt;"",ROW($M$2:$M$16),ROW()+ROWS($M$2:$M$16))),ROW()-ROW($N$2:$N$11)+1),COLUMN($M$2:$M$16),4)))</f>
        <v>-----</v>
      </c>
    </row>
    <row r="11" spans="1:25" ht="54.95" customHeight="1" x14ac:dyDescent="0.25">
      <c r="A11" s="42" t="str">
        <f>IF('Kennzahlenbogen_(KB)'!R35=0,"",'Kennzahlenbogen_(KB)'!R35)</f>
        <v>Unvollständig</v>
      </c>
      <c r="B11" s="54"/>
      <c r="C11" s="43" t="str">
        <f>IF($A11="I.O.","",CONCATENATE('Kennzahlenbogen_(KB)'!B35,'Kennzahlenbogen_(KB)'!C35))</f>
        <v>5</v>
      </c>
      <c r="D11" s="44" t="str">
        <f>IF($A11="I.O.","",'Kennzahlenbogen_(KB)'!E35)</f>
        <v>Beratung Sozialdienst</v>
      </c>
      <c r="E11" s="95" t="str">
        <f>IF(AND('Kennzahlenbogen_(KB)'!L35="",$A11&lt;&gt;"I.O."),"-----",IF($A11="I.O.","",'Kennzahlenbogen_(KB)'!L35))</f>
        <v>&lt; 40%</v>
      </c>
      <c r="F11" s="96" t="str">
        <f>IF($A11="I.O.","",'Kennzahlenbogen_(KB)'!M35)</f>
        <v>Derzeit keine Vorgaben</v>
      </c>
      <c r="G11" s="95" t="str">
        <f>IF(AND('Kennzahlenbogen_(KB)'!O35="",$A11&lt;&gt;"I.O."),"-----",IF($A11="I.O.","",'Kennzahlenbogen_(KB)'!O35))</f>
        <v>-----</v>
      </c>
      <c r="H11" s="97" t="str">
        <f>IF($A11="I.O.","",IF('Kennzahlenbogen_(KB)'!Q35="","-----",'Kennzahlenbogen_(KB)'!Q35))</f>
        <v>-----</v>
      </c>
      <c r="I11" s="97">
        <f>IF($A11="I.O.","",IF('Kennzahlenbogen_(KB)'!Q36="","-----",'Kennzahlenbogen_(KB)'!Q36))</f>
        <v>0</v>
      </c>
      <c r="J11" s="45" t="str">
        <f>IF($A11="I.O.","",IF('Kennzahlenbogen_(KB)'!Q37="",0,'Kennzahlenbogen_(KB)'!Q37))</f>
        <v>n.d.</v>
      </c>
      <c r="K11" s="46" t="str">
        <f>IF($A11="I.O.","",'Kennzahlenbogen_(KB)'!R35)</f>
        <v>Unvollständig</v>
      </c>
      <c r="L11" s="47" t="str">
        <f>IF(AND('Kennzahlenbogen_(KB)'!S35="",$A11&lt;&gt;"I.O."),"-----",IF($A11="I.O.","",'Kennzahlenbogen_(KB)'!S35))</f>
        <v>-----</v>
      </c>
      <c r="M11" s="47" t="str">
        <f>IF(AND('Kennzahlenbogen_(KB)'!T35="",$A11&lt;&gt;"I.O."),"-----",IF($A11="I.O.","",'Kennzahlenbogen_(KB)'!T35))</f>
        <v>-----</v>
      </c>
      <c r="O11" s="48" t="str">
        <f t="array" aca="1" ref="O11" ca="1">IF(ROW()-ROW($D$2:$D$16)+1&gt;ROWS($C$2:$C$16)-COUNTBLANK($C$2:$C$16),"",INDIRECT(ADDRESS(SMALL((IF($C$2:$C$16&lt;&gt;"",ROW($C$2:$C$16),ROW()+ROWS($C$2:$C$16))),ROW()-ROW($D$2:$D$16)+1),COLUMN($C$2:$C$16),4)))</f>
        <v>5</v>
      </c>
      <c r="P11" s="49" t="str">
        <f t="array" aca="1" ref="P11" ca="1">IF(ROW()-ROW($E$2:$E$16)+1&gt;ROWS($D$2:$D$16)-COUNTBLANK($D$2:$D$16),"",INDIRECT(ADDRESS(SMALL((IF($D$2:$D$16&gt;"",ROW($D$2:$D$16),ROW()+ROWS($D$2:$D$16))),ROW()-ROW($E$2:$E$16)+1),COLUMN($D$2:$D$16),4)))</f>
        <v>Beratung Sozialdienst</v>
      </c>
      <c r="Q11" s="60" t="str">
        <f t="array" aca="1" ref="Q11" ca="1">IF(ROW()-ROW($F$2:$F$16)+1&gt;ROWS($E$2:$E$16)-COUNTBLANK($E$2:$E$16),"",INDIRECT(ADDRESS(SMALL((IF($E$2:$E$16&gt;"",ROW($E$2:$E$16),ROW()+ROWS($E$2:$E$16))),ROW()-ROW($F$2:$F$16)+1),COLUMN($E$2:$E$16),4)))</f>
        <v>&lt; 40%</v>
      </c>
      <c r="R11" s="60" t="str">
        <f t="array" aca="1" ref="R11" ca="1">IF(ROW()-ROW($G$2:$G$16)+1&gt;ROWS($F$2:$F$16)-COUNTBLANK($F$2:$F$16),"",INDIRECT(ADDRESS(SMALL((IF($F$2:$F$16&gt;"",ROW($F$2:$F$16),ROW()+ROWS($F$2:$F$16))),ROW()-ROW($G$2:$G$16)+1),COLUMN($F$2:$F$16),4)))</f>
        <v>Derzeit keine Vorgaben</v>
      </c>
      <c r="S11" s="60" t="str">
        <f t="array" aca="1" ref="S11" ca="1">IF(ROW()-ROW($H$2:$H$16)+1&gt;ROWS($G$2:$G$16)-COUNTBLANK($G$2:$G$16),"",INDIRECT(ADDRESS(SMALL((IF($G$2:$G$16&lt;&gt;"",ROW($G$2:$G$16),ROW()+ROWS($G$2:$G$16))),ROW()-ROW($H$2:$H$16)+1),COLUMN($G$2:$G$16),4)))</f>
        <v>-----</v>
      </c>
      <c r="T11" s="59" t="str">
        <f t="array" aca="1" ref="T11" ca="1">IF(ROW()-ROW($I$2:$I$16)+1&gt;ROWS($H$2:$H$16)-COUNTBLANK($H$2:$H$16),"",INDIRECT(ADDRESS(SMALL((IF($H$2:$H$16&lt;&gt;"",ROW($H$2:$H$16),ROW()+ROWS($H$2:$H$16))),ROW()-ROW($I$2:$I$16)+1),COLUMN($H$2:$H$16),4)))</f>
        <v>-----</v>
      </c>
      <c r="U11" s="59">
        <f t="array" aca="1" ref="U11" ca="1">IF(ROW()-ROW($J$2:$J$16)+1&gt;ROWS($I$2:$I$16)-COUNTBLANK($I$2:$I$16),"",INDIRECT(ADDRESS(SMALL((IF($I$2:$I$16&lt;&gt;"",ROW($I$2:$I$16),ROW()+ROWS($I$2:$I$16))),ROW()-ROW($J$2:$J$16)+1),COLUMN($I$2:$I$16),4)))</f>
        <v>0</v>
      </c>
      <c r="V11" s="50" t="str">
        <f t="array" aca="1" ref="V11" ca="1">IF(ROW()-ROW($K$2:$K$16)+1&gt;ROWS($J$2:$J$16)-COUNTBLANK($J$2:$J$16),"",INDIRECT(ADDRESS(SMALL((IF($J$2:$J$16&lt;&gt;"",ROW($J$2:$J$16),ROW()+ROWS($J$2:$J$16))),ROW()-ROW($K$2:$K$16)+1),COLUMN($J$2:$J$16),4)))</f>
        <v>n.d.</v>
      </c>
      <c r="W11" s="51" t="str">
        <f t="array" aca="1" ref="W11" ca="1">IF(ROW()-ROW($L$2:$L$16)+1&gt;ROWS($K$2:$K$16)-COUNTBLANK($K$2:$K$16),"",INDIRECT(ADDRESS(SMALL((IF($K$2:$K$16&lt;&gt;"",ROW($K$2:$K$16),ROW()+ROWS($K$2:$K$16))),ROW()-ROW($L$2:$L$16)+1),COLUMN($K$2:$K$16),4)))</f>
        <v>Unvollständig</v>
      </c>
      <c r="X11" s="49" t="str">
        <f t="array" aca="1" ref="X11" ca="1">IF(ROW()-ROW($M$2:$M$16)+1&gt;ROWS($L$2:$L$16)-COUNTBLANK($L$2:$L$16),"",INDIRECT(ADDRESS(SMALL((IF($L$2:$L$16&lt;&gt;"",ROW($L$2:$L$16),ROW()+ROWS($L$2:$L$16))),ROW()-ROW($M$2:$M$16)+1),COLUMN($L$2:$L$16),4)))</f>
        <v>-----</v>
      </c>
      <c r="Y11" s="49" t="str">
        <f t="array" aca="1" ref="Y11" ca="1">IF(ROW()-ROW($N$2:$N$11)+1&gt;ROWS($M$2:$M$16)-COUNTBLANK($M$2:$M$16),"",INDIRECT(ADDRESS(SMALL((IF($M$2:$M$16&lt;&gt;"",ROW($M$2:$M$16),ROW()+ROWS($M$2:$M$16))),ROW()-ROW($N$2:$N$11)+1),COLUMN($M$2:$M$16),4)))</f>
        <v>-----</v>
      </c>
    </row>
    <row r="12" spans="1:25" ht="54.95" customHeight="1" x14ac:dyDescent="0.25">
      <c r="A12" s="42" t="str">
        <f>IF('Kennzahlenbogen_(KB)'!R38=0,"",'Kennzahlenbogen_(KB)'!R38)</f>
        <v>Unvollständig</v>
      </c>
      <c r="C12" s="43" t="str">
        <f>IF($A12="I.O.","",CONCATENATE('Kennzahlenbogen_(KB)'!B38,'Kennzahlenbogen_(KB)'!C38))</f>
        <v>6</v>
      </c>
      <c r="D12" s="44" t="str">
        <f>IF($A12="I.O.","",'Kennzahlenbogen_(KB)'!E38)</f>
        <v>Anteil 
Studienpat.</v>
      </c>
      <c r="E12" s="95" t="str">
        <f>IF(AND('Kennzahlenbogen_(KB)'!L38="",$A12&lt;&gt;"I.O."),"-----",IF($A12="I.O.","",'Kennzahlenbogen_(KB)'!L38))</f>
        <v>-----</v>
      </c>
      <c r="F12" s="96" t="str">
        <f>IF($A12="I.O.","",'Kennzahlenbogen_(KB)'!M38)</f>
        <v>≥ 5%</v>
      </c>
      <c r="G12" s="95" t="str">
        <f>IF(AND('Kennzahlenbogen_(KB)'!O38="",$A12&lt;&gt;"I.O."),"-----",IF($A12="I.O.","",'Kennzahlenbogen_(KB)'!O38))</f>
        <v>-----</v>
      </c>
      <c r="H12" s="97">
        <f>IF($A12="I.O.","",IF('Kennzahlenbogen_(KB)'!Q38="","-----",'Kennzahlenbogen_(KB)'!Q38))</f>
        <v>0</v>
      </c>
      <c r="I12" s="97">
        <f>IF($A12="I.O.","",IF('Kennzahlenbogen_(KB)'!Q39="","-----",'Kennzahlenbogen_(KB)'!Q39))</f>
        <v>0</v>
      </c>
      <c r="J12" s="45" t="str">
        <f>IF($A12="I.O.","",IF('Kennzahlenbogen_(KB)'!Q40="",0,'Kennzahlenbogen_(KB)'!Q40))</f>
        <v>n.d.</v>
      </c>
      <c r="K12" s="46" t="str">
        <f>IF($A12="I.O.","",'Kennzahlenbogen_(KB)'!R38)</f>
        <v>Unvollständig</v>
      </c>
      <c r="L12" s="47" t="str">
        <f>IF(AND('Kennzahlenbogen_(KB)'!S38="",$A12&lt;&gt;"I.O."),"-----",IF($A12="I.O.","",'Kennzahlenbogen_(KB)'!S38))</f>
        <v>-----</v>
      </c>
      <c r="M12" s="47" t="str">
        <f>IF(AND('Kennzahlenbogen_(KB)'!T38="",$A12&lt;&gt;"I.O."),"-----",IF($A12="I.O.","",'Kennzahlenbogen_(KB)'!T38))</f>
        <v>-----</v>
      </c>
      <c r="O12" s="48" t="str">
        <f t="array" aca="1" ref="O12" ca="1">IF(ROW()-ROW($D$2:$D$16)+1&gt;ROWS($C$2:$C$16)-COUNTBLANK($C$2:$C$16),"",INDIRECT(ADDRESS(SMALL((IF($C$2:$C$16&lt;&gt;"",ROW($C$2:$C$16),ROW()+ROWS($C$2:$C$16))),ROW()-ROW($D$2:$D$16)+1),COLUMN($C$2:$C$16),4)))</f>
        <v>6</v>
      </c>
      <c r="P12" s="49" t="str">
        <f t="array" aca="1" ref="P12" ca="1">IF(ROW()-ROW($E$2:$E$16)+1&gt;ROWS($D$2:$D$16)-COUNTBLANK($D$2:$D$16),"",INDIRECT(ADDRESS(SMALL((IF($D$2:$D$16&gt;"",ROW($D$2:$D$16),ROW()+ROWS($D$2:$D$16))),ROW()-ROW($E$2:$E$16)+1),COLUMN($D$2:$D$16),4)))</f>
        <v>Anteil 
Studienpat.</v>
      </c>
      <c r="Q12" s="60" t="str">
        <f t="array" aca="1" ref="Q12" ca="1">IF(ROW()-ROW($F$2:$F$16)+1&gt;ROWS($E$2:$E$16)-COUNTBLANK($E$2:$E$16),"",INDIRECT(ADDRESS(SMALL((IF($E$2:$E$16&gt;"",ROW($E$2:$E$16),ROW()+ROWS($E$2:$E$16))),ROW()-ROW($F$2:$F$16)+1),COLUMN($E$2:$E$16),4)))</f>
        <v>-----</v>
      </c>
      <c r="R12" s="60" t="str">
        <f t="array" aca="1" ref="R12" ca="1">IF(ROW()-ROW($G$2:$G$16)+1&gt;ROWS($F$2:$F$16)-COUNTBLANK($F$2:$F$16),"",INDIRECT(ADDRESS(SMALL((IF($F$2:$F$16&gt;"",ROW($F$2:$F$16),ROW()+ROWS($F$2:$F$16))),ROW()-ROW($G$2:$G$16)+1),COLUMN($F$2:$F$16),4)))</f>
        <v>≥ 5%</v>
      </c>
      <c r="S12" s="60" t="str">
        <f t="array" aca="1" ref="S12" ca="1">IF(ROW()-ROW($H$2:$H$16)+1&gt;ROWS($G$2:$G$16)-COUNTBLANK($G$2:$G$16),"",INDIRECT(ADDRESS(SMALL((IF($G$2:$G$16&lt;&gt;"",ROW($G$2:$G$16),ROW()+ROWS($G$2:$G$16))),ROW()-ROW($H$2:$H$16)+1),COLUMN($G$2:$G$16),4)))</f>
        <v>-----</v>
      </c>
      <c r="T12" s="59">
        <f t="array" aca="1" ref="T12" ca="1">IF(ROW()-ROW($I$2:$I$16)+1&gt;ROWS($H$2:$H$16)-COUNTBLANK($H$2:$H$16),"",INDIRECT(ADDRESS(SMALL((IF($H$2:$H$16&lt;&gt;"",ROW($H$2:$H$16),ROW()+ROWS($H$2:$H$16))),ROW()-ROW($I$2:$I$16)+1),COLUMN($H$2:$H$16),4)))</f>
        <v>0</v>
      </c>
      <c r="U12" s="59">
        <f t="array" aca="1" ref="U12" ca="1">IF(ROW()-ROW($J$2:$J$16)+1&gt;ROWS($I$2:$I$16)-COUNTBLANK($I$2:$I$16),"",INDIRECT(ADDRESS(SMALL((IF($I$2:$I$16&lt;&gt;"",ROW($I$2:$I$16),ROW()+ROWS($I$2:$I$16))),ROW()-ROW($J$2:$J$16)+1),COLUMN($I$2:$I$16),4)))</f>
        <v>0</v>
      </c>
      <c r="V12" s="50" t="str">
        <f t="array" aca="1" ref="V12" ca="1">IF(ROW()-ROW($K$2:$K$16)+1&gt;ROWS($J$2:$J$16)-COUNTBLANK($J$2:$J$16),"",INDIRECT(ADDRESS(SMALL((IF($J$2:$J$16&lt;&gt;"",ROW($J$2:$J$16),ROW()+ROWS($J$2:$J$16))),ROW()-ROW($K$2:$K$16)+1),COLUMN($J$2:$J$16),4)))</f>
        <v>n.d.</v>
      </c>
      <c r="W12" s="51" t="str">
        <f t="array" aca="1" ref="W12" ca="1">IF(ROW()-ROW($L$2:$L$16)+1&gt;ROWS($K$2:$K$16)-COUNTBLANK($K$2:$K$16),"",INDIRECT(ADDRESS(SMALL((IF($K$2:$K$16&lt;&gt;"",ROW($K$2:$K$16),ROW()+ROWS($K$2:$K$16))),ROW()-ROW($L$2:$L$16)+1),COLUMN($K$2:$K$16),4)))</f>
        <v>Unvollständig</v>
      </c>
      <c r="X12" s="49" t="str">
        <f t="array" aca="1" ref="X12" ca="1">IF(ROW()-ROW($M$2:$M$16)+1&gt;ROWS($L$2:$L$16)-COUNTBLANK($L$2:$L$16),"",INDIRECT(ADDRESS(SMALL((IF($L$2:$L$16&lt;&gt;"",ROW($L$2:$L$16),ROW()+ROWS($L$2:$L$16))),ROW()-ROW($M$2:$M$16)+1),COLUMN($L$2:$L$16),4)))</f>
        <v>-----</v>
      </c>
      <c r="Y12" s="49" t="str">
        <f t="array" aca="1" ref="Y12" ca="1">IF(ROW()-ROW($N$2:$N$11)+1&gt;ROWS($M$2:$M$16)-COUNTBLANK($M$2:$M$16),"",INDIRECT(ADDRESS(SMALL((IF($M$2:$M$16&lt;&gt;"",ROW($M$2:$M$16),ROW()+ROWS($M$2:$M$16))),ROW()-ROW($N$2:$N$11)+1),COLUMN($M$2:$M$16),4)))</f>
        <v>-----</v>
      </c>
    </row>
    <row r="13" spans="1:25" ht="54.95" customHeight="1" x14ac:dyDescent="0.25">
      <c r="A13" s="42" t="str">
        <f>IF('Kennzahlenbogen_(KB)'!R41=0,"",'Kennzahlenbogen_(KB)'!R41)</f>
        <v>Unvollständig</v>
      </c>
      <c r="C13" s="43" t="str">
        <f>IF($A13="I.O.","",CONCATENATE('Kennzahlenbogen_(KB)'!B41,'Kennzahlenbogen_(KB)'!C41))</f>
        <v>7</v>
      </c>
      <c r="D13" s="44" t="str">
        <f>IF($A13="I.O.","",'Kennzahlenbogen_(KB)'!E41)</f>
        <v>R0-Resektion</v>
      </c>
      <c r="E13" s="95" t="str">
        <f>IF(AND('Kennzahlenbogen_(KB)'!L41="",$A13&lt;&gt;"I.O."),"-----",IF($A13="I.O.","",'Kennzahlenbogen_(KB)'!L41))</f>
        <v>&lt; 80%</v>
      </c>
      <c r="F13" s="96" t="str">
        <f>IF($A13="I.O.","",'Kennzahlenbogen_(KB)'!M41)</f>
        <v>Derzeit keine Vorgaben</v>
      </c>
      <c r="G13" s="95" t="str">
        <f>IF(AND('Kennzahlenbogen_(KB)'!O41="",$A13&lt;&gt;"I.O."),"-----",IF($A13="I.O.","",'Kennzahlenbogen_(KB)'!O41))</f>
        <v>-----</v>
      </c>
      <c r="H13" s="97" t="str">
        <f>IF($A13="I.O.","",IF('Kennzahlenbogen_(KB)'!Q41="","-----",'Kennzahlenbogen_(KB)'!Q41))</f>
        <v>-----</v>
      </c>
      <c r="I13" s="97">
        <f>IF($A13="I.O.","",IF('Kennzahlenbogen_(KB)'!Q42="","-----",'Kennzahlenbogen_(KB)'!Q42))</f>
        <v>0</v>
      </c>
      <c r="J13" s="45" t="str">
        <f>IF($A13="I.O.","",IF('Kennzahlenbogen_(KB)'!Q43="",0,'Kennzahlenbogen_(KB)'!Q43))</f>
        <v>n.d.</v>
      </c>
      <c r="K13" s="46" t="str">
        <f>IF($A13="I.O.","",'Kennzahlenbogen_(KB)'!R41)</f>
        <v>Unvollständig</v>
      </c>
      <c r="L13" s="47" t="str">
        <f>IF(AND('Kennzahlenbogen_(KB)'!S41="",$A13&lt;&gt;"I.O."),"-----",IF($A13="I.O.","",'Kennzahlenbogen_(KB)'!S41))</f>
        <v>-----</v>
      </c>
      <c r="M13" s="47" t="str">
        <f>IF(AND('Kennzahlenbogen_(KB)'!T41="",$A13&lt;&gt;"I.O."),"-----",IF($A13="I.O.","",'Kennzahlenbogen_(KB)'!T41))</f>
        <v>-----</v>
      </c>
      <c r="O13" s="48" t="str">
        <f t="array" aca="1" ref="O13" ca="1">IF(ROW()-ROW($D$2:$D$16)+1&gt;ROWS($C$2:$C$16)-COUNTBLANK($C$2:$C$16),"",INDIRECT(ADDRESS(SMALL((IF($C$2:$C$16&lt;&gt;"",ROW($C$2:$C$16),ROW()+ROWS($C$2:$C$16))),ROW()-ROW($D$2:$D$16)+1),COLUMN($C$2:$C$16),4)))</f>
        <v>7</v>
      </c>
      <c r="P13" s="49" t="str">
        <f t="array" aca="1" ref="P13" ca="1">IF(ROW()-ROW($E$2:$E$16)+1&gt;ROWS($D$2:$D$16)-COUNTBLANK($D$2:$D$16),"",INDIRECT(ADDRESS(SMALL((IF($D$2:$D$16&gt;"",ROW($D$2:$D$16),ROW()+ROWS($D$2:$D$16))),ROW()-ROW($E$2:$E$16)+1),COLUMN($D$2:$D$16),4)))</f>
        <v>R0-Resektion</v>
      </c>
      <c r="Q13" s="60" t="str">
        <f t="array" aca="1" ref="Q13" ca="1">IF(ROW()-ROW($F$2:$F$16)+1&gt;ROWS($E$2:$E$16)-COUNTBLANK($E$2:$E$16),"",INDIRECT(ADDRESS(SMALL((IF($E$2:$E$16&gt;"",ROW($E$2:$E$16),ROW()+ROWS($E$2:$E$16))),ROW()-ROW($F$2:$F$16)+1),COLUMN($E$2:$E$16),4)))</f>
        <v>&lt; 80%</v>
      </c>
      <c r="R13" s="60" t="str">
        <f t="array" aca="1" ref="R13" ca="1">IF(ROW()-ROW($G$2:$G$16)+1&gt;ROWS($F$2:$F$16)-COUNTBLANK($F$2:$F$16),"",INDIRECT(ADDRESS(SMALL((IF($F$2:$F$16&gt;"",ROW($F$2:$F$16),ROW()+ROWS($F$2:$F$16))),ROW()-ROW($G$2:$G$16)+1),COLUMN($F$2:$F$16),4)))</f>
        <v>Derzeit keine Vorgaben</v>
      </c>
      <c r="S13" s="60" t="str">
        <f t="array" aca="1" ref="S13" ca="1">IF(ROW()-ROW($H$2:$H$16)+1&gt;ROWS($G$2:$G$16)-COUNTBLANK($G$2:$G$16),"",INDIRECT(ADDRESS(SMALL((IF($G$2:$G$16&lt;&gt;"",ROW($G$2:$G$16),ROW()+ROWS($G$2:$G$16))),ROW()-ROW($H$2:$H$16)+1),COLUMN($G$2:$G$16),4)))</f>
        <v>-----</v>
      </c>
      <c r="T13" s="59" t="str">
        <f t="array" aca="1" ref="T13" ca="1">IF(ROW()-ROW($I$2:$I$16)+1&gt;ROWS($H$2:$H$16)-COUNTBLANK($H$2:$H$16),"",INDIRECT(ADDRESS(SMALL((IF($H$2:$H$16&lt;&gt;"",ROW($H$2:$H$16),ROW()+ROWS($H$2:$H$16))),ROW()-ROW($I$2:$I$16)+1),COLUMN($H$2:$H$16),4)))</f>
        <v>-----</v>
      </c>
      <c r="U13" s="59">
        <f t="array" aca="1" ref="U13" ca="1">IF(ROW()-ROW($J$2:$J$16)+1&gt;ROWS($I$2:$I$16)-COUNTBLANK($I$2:$I$16),"",INDIRECT(ADDRESS(SMALL((IF($I$2:$I$16&lt;&gt;"",ROW($I$2:$I$16),ROW()+ROWS($I$2:$I$16))),ROW()-ROW($J$2:$J$16)+1),COLUMN($I$2:$I$16),4)))</f>
        <v>0</v>
      </c>
      <c r="V13" s="50" t="str">
        <f t="array" aca="1" ref="V13" ca="1">IF(ROW()-ROW($K$2:$K$16)+1&gt;ROWS($J$2:$J$16)-COUNTBLANK($J$2:$J$16),"",INDIRECT(ADDRESS(SMALL((IF($J$2:$J$16&lt;&gt;"",ROW($J$2:$J$16),ROW()+ROWS($J$2:$J$16))),ROW()-ROW($K$2:$K$16)+1),COLUMN($J$2:$J$16),4)))</f>
        <v>n.d.</v>
      </c>
      <c r="W13" s="51" t="str">
        <f t="array" aca="1" ref="W13" ca="1">IF(ROW()-ROW($L$2:$L$16)+1&gt;ROWS($K$2:$K$16)-COUNTBLANK($K$2:$K$16),"",INDIRECT(ADDRESS(SMALL((IF($K$2:$K$16&lt;&gt;"",ROW($K$2:$K$16),ROW()+ROWS($K$2:$K$16))),ROW()-ROW($L$2:$L$16)+1),COLUMN($K$2:$K$16),4)))</f>
        <v>Unvollständig</v>
      </c>
      <c r="X13" s="49" t="str">
        <f t="array" aca="1" ref="X13" ca="1">IF(ROW()-ROW($M$2:$M$16)+1&gt;ROWS($L$2:$L$16)-COUNTBLANK($L$2:$L$16),"",INDIRECT(ADDRESS(SMALL((IF($L$2:$L$16&lt;&gt;"",ROW($L$2:$L$16),ROW()+ROWS($L$2:$L$16))),ROW()-ROW($M$2:$M$16)+1),COLUMN($L$2:$L$16),4)))</f>
        <v>-----</v>
      </c>
      <c r="Y13" s="49" t="str">
        <f t="array" aca="1" ref="Y13" ca="1">IF(ROW()-ROW($N$2:$N$11)+1&gt;ROWS($M$2:$M$16)-COUNTBLANK($M$2:$M$16),"",INDIRECT(ADDRESS(SMALL((IF($M$2:$M$16&lt;&gt;"",ROW($M$2:$M$16),ROW()+ROWS($M$2:$M$16))),ROW()-ROW($N$2:$N$11)+1),COLUMN($M$2:$M$16),4)))</f>
        <v>-----</v>
      </c>
    </row>
    <row r="14" spans="1:25" ht="54.95" customHeight="1" x14ac:dyDescent="0.25">
      <c r="A14" s="42" t="str">
        <f>IF('Kennzahlenbogen_(KB)'!R44=0,"",'Kennzahlenbogen_(KB)'!R44)</f>
        <v>Unvollständig</v>
      </c>
      <c r="C14" s="43" t="str">
        <f>IF($A14="I.O.","",CONCATENATE('Kennzahlenbogen_(KB)'!B44,'Kennzahlenbogen_(KB)'!C44))</f>
        <v>8</v>
      </c>
      <c r="D14" s="44" t="str">
        <f>IF($A14="I.O.","",'Kennzahlenbogen_(KB)'!E44)</f>
        <v xml:space="preserve">Prä- oder postoperative Strahlentherapie bei operierten hoch malignen WGT </v>
      </c>
      <c r="E14" s="95" t="str">
        <f>IF(AND('Kennzahlenbogen_(KB)'!L44="",$A14&lt;&gt;"I.O."),"-----",IF($A14="I.O.","",'Kennzahlenbogen_(KB)'!L44))</f>
        <v>-----</v>
      </c>
      <c r="F14" s="96" t="str">
        <f>IF($A14="I.O.","",'Kennzahlenbogen_(KB)'!M44)</f>
        <v>≥ 80%</v>
      </c>
      <c r="G14" s="95" t="str">
        <f>IF(AND('Kennzahlenbogen_(KB)'!O44="",$A14&lt;&gt;"I.O."),"-----",IF($A14="I.O.","",'Kennzahlenbogen_(KB)'!O44))</f>
        <v>-----</v>
      </c>
      <c r="H14" s="97" t="str">
        <f>IF($A14="I.O.","",IF('Kennzahlenbogen_(KB)'!Q44="","-----",'Kennzahlenbogen_(KB)'!Q44))</f>
        <v>-----</v>
      </c>
      <c r="I14" s="97">
        <f>IF($A14="I.O.","",IF('Kennzahlenbogen_(KB)'!Q45="","-----",'Kennzahlenbogen_(KB)'!Q45))</f>
        <v>0</v>
      </c>
      <c r="J14" s="45" t="str">
        <f>IF($A14="I.O.","",IF('Kennzahlenbogen_(KB)'!Q46="",0,'Kennzahlenbogen_(KB)'!Q46))</f>
        <v>n.d.</v>
      </c>
      <c r="K14" s="46" t="str">
        <f>IF($A14="I.O.","",'Kennzahlenbogen_(KB)'!R44)</f>
        <v>Unvollständig</v>
      </c>
      <c r="L14" s="47" t="str">
        <f>IF(AND('Kennzahlenbogen_(KB)'!S44="",$A14&lt;&gt;"I.O."),"-----",IF($A14="I.O.","",'Kennzahlenbogen_(KB)'!S44))</f>
        <v>-----</v>
      </c>
      <c r="M14" s="47" t="str">
        <f>IF(AND('Kennzahlenbogen_(KB)'!T44="",$A14&lt;&gt;"I.O."),"-----",IF($A14="I.O.","",'Kennzahlenbogen_(KB)'!T44))</f>
        <v>-----</v>
      </c>
      <c r="O14" s="48" t="str">
        <f t="array" aca="1" ref="O14" ca="1">IF(ROW()-ROW($D$2:$D$16)+1&gt;ROWS($C$2:$C$16)-COUNTBLANK($C$2:$C$16),"",INDIRECT(ADDRESS(SMALL((IF($C$2:$C$16&lt;&gt;"",ROW($C$2:$C$16),ROW()+ROWS($C$2:$C$16))),ROW()-ROW($D$2:$D$16)+1),COLUMN($C$2:$C$16),4)))</f>
        <v>8</v>
      </c>
      <c r="P14" s="49" t="str">
        <f t="array" aca="1" ref="P14" ca="1">IF(ROW()-ROW($E$2:$E$16)+1&gt;ROWS($D$2:$D$16)-COUNTBLANK($D$2:$D$16),"",INDIRECT(ADDRESS(SMALL((IF($D$2:$D$16&gt;"",ROW($D$2:$D$16),ROW()+ROWS($D$2:$D$16))),ROW()-ROW($E$2:$E$16)+1),COLUMN($D$2:$D$16),4)))</f>
        <v xml:space="preserve">Prä- oder postoperative Strahlentherapie bei operierten hoch malignen WGT </v>
      </c>
      <c r="Q14" s="60" t="str">
        <f t="array" aca="1" ref="Q14" ca="1">IF(ROW()-ROW($F$2:$F$16)+1&gt;ROWS($E$2:$E$16)-COUNTBLANK($E$2:$E$16),"",INDIRECT(ADDRESS(SMALL((IF($E$2:$E$16&gt;"",ROW($E$2:$E$16),ROW()+ROWS($E$2:$E$16))),ROW()-ROW($F$2:$F$16)+1),COLUMN($E$2:$E$16),4)))</f>
        <v>-----</v>
      </c>
      <c r="R14" s="60" t="str">
        <f t="array" aca="1" ref="R14" ca="1">IF(ROW()-ROW($G$2:$G$16)+1&gt;ROWS($F$2:$F$16)-COUNTBLANK($F$2:$F$16),"",INDIRECT(ADDRESS(SMALL((IF($F$2:$F$16&gt;"",ROW($F$2:$F$16),ROW()+ROWS($F$2:$F$16))),ROW()-ROW($G$2:$G$16)+1),COLUMN($F$2:$F$16),4)))</f>
        <v>≥ 80%</v>
      </c>
      <c r="S14" s="60" t="str">
        <f t="array" aca="1" ref="S14" ca="1">IF(ROW()-ROW($H$2:$H$16)+1&gt;ROWS($G$2:$G$16)-COUNTBLANK($G$2:$G$16),"",INDIRECT(ADDRESS(SMALL((IF($G$2:$G$16&lt;&gt;"",ROW($G$2:$G$16),ROW()+ROWS($G$2:$G$16))),ROW()-ROW($H$2:$H$16)+1),COLUMN($G$2:$G$16),4)))</f>
        <v>-----</v>
      </c>
      <c r="T14" s="59" t="str">
        <f t="array" aca="1" ref="T14" ca="1">IF(ROW()-ROW($I$2:$I$16)+1&gt;ROWS($H$2:$H$16)-COUNTBLANK($H$2:$H$16),"",INDIRECT(ADDRESS(SMALL((IF($H$2:$H$16&lt;&gt;"",ROW($H$2:$H$16),ROW()+ROWS($H$2:$H$16))),ROW()-ROW($I$2:$I$16)+1),COLUMN($H$2:$H$16),4)))</f>
        <v>-----</v>
      </c>
      <c r="U14" s="59">
        <f t="array" aca="1" ref="U14" ca="1">IF(ROW()-ROW($J$2:$J$16)+1&gt;ROWS($I$2:$I$16)-COUNTBLANK($I$2:$I$16),"",INDIRECT(ADDRESS(SMALL((IF($I$2:$I$16&lt;&gt;"",ROW($I$2:$I$16),ROW()+ROWS($I$2:$I$16))),ROW()-ROW($J$2:$J$16)+1),COLUMN($I$2:$I$16),4)))</f>
        <v>0</v>
      </c>
      <c r="V14" s="50" t="str">
        <f t="array" aca="1" ref="V14" ca="1">IF(ROW()-ROW($K$2:$K$16)+1&gt;ROWS($J$2:$J$16)-COUNTBLANK($J$2:$J$16),"",INDIRECT(ADDRESS(SMALL((IF($J$2:$J$16&lt;&gt;"",ROW($J$2:$J$16),ROW()+ROWS($J$2:$J$16))),ROW()-ROW($K$2:$K$16)+1),COLUMN($J$2:$J$16),4)))</f>
        <v>n.d.</v>
      </c>
      <c r="W14" s="51" t="str">
        <f t="array" aca="1" ref="W14" ca="1">IF(ROW()-ROW($L$2:$L$16)+1&gt;ROWS($K$2:$K$16)-COUNTBLANK($K$2:$K$16),"",INDIRECT(ADDRESS(SMALL((IF($K$2:$K$16&lt;&gt;"",ROW($K$2:$K$16),ROW()+ROWS($K$2:$K$16))),ROW()-ROW($L$2:$L$16)+1),COLUMN($K$2:$K$16),4)))</f>
        <v>Unvollständig</v>
      </c>
      <c r="X14" s="49" t="str">
        <f t="array" aca="1" ref="X14" ca="1">IF(ROW()-ROW($M$2:$M$16)+1&gt;ROWS($L$2:$L$16)-COUNTBLANK($L$2:$L$16),"",INDIRECT(ADDRESS(SMALL((IF($L$2:$L$16&lt;&gt;"",ROW($L$2:$L$16),ROW()+ROWS($L$2:$L$16))),ROW()-ROW($M$2:$M$16)+1),COLUMN($L$2:$L$16),4)))</f>
        <v>-----</v>
      </c>
      <c r="Y14" s="49" t="str">
        <f t="array" aca="1" ref="Y14" ca="1">IF(ROW()-ROW($N$2:$N$11)+1&gt;ROWS($M$2:$M$16)-COUNTBLANK($M$2:$M$16),"",INDIRECT(ADDRESS(SMALL((IF($M$2:$M$16&lt;&gt;"",ROW($M$2:$M$16),ROW()+ROWS($M$2:$M$16))),ROW()-ROW($N$2:$N$11)+1),COLUMN($M$2:$M$16),4)))</f>
        <v>-----</v>
      </c>
    </row>
    <row r="15" spans="1:25" ht="54.95" customHeight="1" x14ac:dyDescent="0.25">
      <c r="A15" s="42" t="str">
        <f>IF('Kennzahlenbogen_(KB)'!R47=0,"",'Kennzahlenbogen_(KB)'!R47)</f>
        <v>Unvollständig</v>
      </c>
      <c r="C15" s="43" t="str">
        <f>IF($A15="I.O.","",CONCATENATE('Kennzahlenbogen_(KB)'!B47,'Kennzahlenbogen_(KB)'!C47))</f>
        <v>9</v>
      </c>
      <c r="D15" s="44" t="str">
        <f>IF($A15="I.O.","",'Kennzahlenbogen_(KB)'!E47)</f>
        <v>Prätherapeutische histologische Sicherung</v>
      </c>
      <c r="E15" s="95" t="str">
        <f>IF(AND('Kennzahlenbogen_(KB)'!L47="",$A15&lt;&gt;"I.O."),"-----",IF($A15="I.O.","",'Kennzahlenbogen_(KB)'!L47))</f>
        <v>-----</v>
      </c>
      <c r="F15" s="96" t="str">
        <f>IF($A15="I.O.","",'Kennzahlenbogen_(KB)'!M47)</f>
        <v>≥ 90%</v>
      </c>
      <c r="G15" s="95" t="str">
        <f>IF(AND('Kennzahlenbogen_(KB)'!O47="",$A15&lt;&gt;"I.O."),"-----",IF($A15="I.O.","",'Kennzahlenbogen_(KB)'!O47))</f>
        <v>-----</v>
      </c>
      <c r="H15" s="97" t="str">
        <f>IF($A15="I.O.","",IF('Kennzahlenbogen_(KB)'!Q47="","-----",'Kennzahlenbogen_(KB)'!Q47))</f>
        <v>-----</v>
      </c>
      <c r="I15" s="97">
        <f>IF($A15="I.O.","",IF('Kennzahlenbogen_(KB)'!Q48="","-----",'Kennzahlenbogen_(KB)'!Q48))</f>
        <v>0</v>
      </c>
      <c r="J15" s="45" t="str">
        <f>IF($A15="I.O.","",IF('Kennzahlenbogen_(KB)'!Q49="",0,'Kennzahlenbogen_(KB)'!Q49))</f>
        <v>n.d.</v>
      </c>
      <c r="K15" s="46" t="str">
        <f>IF($A15="I.O.","",'Kennzahlenbogen_(KB)'!R47)</f>
        <v>Unvollständig</v>
      </c>
      <c r="L15" s="47" t="str">
        <f>IF(AND('Kennzahlenbogen_(KB)'!S47="",$A15&lt;&gt;"I.O."),"-----",IF($A15="I.O.","",'Kennzahlenbogen_(KB)'!S47))</f>
        <v>-----</v>
      </c>
      <c r="M15" s="47" t="str">
        <f>IF(AND('Kennzahlenbogen_(KB)'!T47="",$A15&lt;&gt;"I.O."),"-----",IF($A15="I.O.","",'Kennzahlenbogen_(KB)'!T47))</f>
        <v>-----</v>
      </c>
      <c r="O15" s="48" t="str">
        <f t="array" aca="1" ref="O15" ca="1">IF(ROW()-ROW($D$2:$D$16)+1&gt;ROWS($C$2:$C$16)-COUNTBLANK($C$2:$C$16),"",INDIRECT(ADDRESS(SMALL((IF($C$2:$C$16&lt;&gt;"",ROW($C$2:$C$16),ROW()+ROWS($C$2:$C$16))),ROW()-ROW($D$2:$D$16)+1),COLUMN($C$2:$C$16),4)))</f>
        <v>9</v>
      </c>
      <c r="P15" s="49" t="str">
        <f t="array" aca="1" ref="P15" ca="1">IF(ROW()-ROW($E$2:$E$16)+1&gt;ROWS($D$2:$D$16)-COUNTBLANK($D$2:$D$16),"",INDIRECT(ADDRESS(SMALL((IF($D$2:$D$16&gt;"",ROW($D$2:$D$16),ROW()+ROWS($D$2:$D$16))),ROW()-ROW($E$2:$E$16)+1),COLUMN($D$2:$D$16),4)))</f>
        <v>Prätherapeutische histologische Sicherung</v>
      </c>
      <c r="Q15" s="60" t="str">
        <f t="array" aca="1" ref="Q15" ca="1">IF(ROW()-ROW($F$2:$F$16)+1&gt;ROWS($E$2:$E$16)-COUNTBLANK($E$2:$E$16),"",INDIRECT(ADDRESS(SMALL((IF($E$2:$E$16&gt;"",ROW($E$2:$E$16),ROW()+ROWS($E$2:$E$16))),ROW()-ROW($F$2:$F$16)+1),COLUMN($E$2:$E$16),4)))</f>
        <v>-----</v>
      </c>
      <c r="R15" s="60" t="str">
        <f t="array" aca="1" ref="R15" ca="1">IF(ROW()-ROW($G$2:$G$16)+1&gt;ROWS($F$2:$F$16)-COUNTBLANK($F$2:$F$16),"",INDIRECT(ADDRESS(SMALL((IF($F$2:$F$16&gt;"",ROW($F$2:$F$16),ROW()+ROWS($F$2:$F$16))),ROW()-ROW($G$2:$G$16)+1),COLUMN($F$2:$F$16),4)))</f>
        <v>≥ 90%</v>
      </c>
      <c r="S15" s="60" t="str">
        <f t="array" aca="1" ref="S15" ca="1">IF(ROW()-ROW($H$2:$H$16)+1&gt;ROWS($G$2:$G$16)-COUNTBLANK($G$2:$G$16),"",INDIRECT(ADDRESS(SMALL((IF($G$2:$G$16&lt;&gt;"",ROW($G$2:$G$16),ROW()+ROWS($G$2:$G$16))),ROW()-ROW($H$2:$H$16)+1),COLUMN($G$2:$G$16),4)))</f>
        <v>-----</v>
      </c>
      <c r="T15" s="59" t="str">
        <f t="array" aca="1" ref="T15" ca="1">IF(ROW()-ROW($I$2:$I$16)+1&gt;ROWS($H$2:$H$16)-COUNTBLANK($H$2:$H$16),"",INDIRECT(ADDRESS(SMALL((IF($H$2:$H$16&lt;&gt;"",ROW($H$2:$H$16),ROW()+ROWS($H$2:$H$16))),ROW()-ROW($I$2:$I$16)+1),COLUMN($H$2:$H$16),4)))</f>
        <v>-----</v>
      </c>
      <c r="U15" s="59">
        <f t="array" aca="1" ref="U15" ca="1">IF(ROW()-ROW($J$2:$J$16)+1&gt;ROWS($I$2:$I$16)-COUNTBLANK($I$2:$I$16),"",INDIRECT(ADDRESS(SMALL((IF($I$2:$I$16&lt;&gt;"",ROW($I$2:$I$16),ROW()+ROWS($I$2:$I$16))),ROW()-ROW($J$2:$J$16)+1),COLUMN($I$2:$I$16),4)))</f>
        <v>0</v>
      </c>
      <c r="V15" s="50" t="str">
        <f t="array" aca="1" ref="V15" ca="1">IF(ROW()-ROW($K$2:$K$16)+1&gt;ROWS($J$2:$J$16)-COUNTBLANK($J$2:$J$16),"",INDIRECT(ADDRESS(SMALL((IF($J$2:$J$16&lt;&gt;"",ROW($J$2:$J$16),ROW()+ROWS($J$2:$J$16))),ROW()-ROW($K$2:$K$16)+1),COLUMN($J$2:$J$16),4)))</f>
        <v>n.d.</v>
      </c>
      <c r="W15" s="51" t="str">
        <f t="array" aca="1" ref="W15" ca="1">IF(ROW()-ROW($L$2:$L$16)+1&gt;ROWS($K$2:$K$16)-COUNTBLANK($K$2:$K$16),"",INDIRECT(ADDRESS(SMALL((IF($K$2:$K$16&lt;&gt;"",ROW($K$2:$K$16),ROW()+ROWS($K$2:$K$16))),ROW()-ROW($L$2:$L$16)+1),COLUMN($K$2:$K$16),4)))</f>
        <v>Unvollständig</v>
      </c>
      <c r="X15" s="49" t="str">
        <f t="array" aca="1" ref="X15" ca="1">IF(ROW()-ROW($M$2:$M$16)+1&gt;ROWS($L$2:$L$16)-COUNTBLANK($L$2:$L$16),"",INDIRECT(ADDRESS(SMALL((IF($L$2:$L$16&lt;&gt;"",ROW($L$2:$L$16),ROW()+ROWS($L$2:$L$16))),ROW()-ROW($M$2:$M$16)+1),COLUMN($L$2:$L$16),4)))</f>
        <v>-----</v>
      </c>
      <c r="Y15" s="49" t="str">
        <f t="array" aca="1" ref="Y15" ca="1">IF(ROW()-ROW($N$2:$N$11)+1&gt;ROWS($M$2:$M$16)-COUNTBLANK($M$2:$M$16),"",INDIRECT(ADDRESS(SMALL((IF($M$2:$M$16&lt;&gt;"",ROW($M$2:$M$16),ROW()+ROWS($M$2:$M$16))),ROW()-ROW($N$2:$N$11)+1),COLUMN($M$2:$M$16),4)))</f>
        <v>-----</v>
      </c>
    </row>
    <row r="16" spans="1:25" ht="54.95" customHeight="1" x14ac:dyDescent="0.25">
      <c r="A16" s="42" t="str">
        <f>IF('Kennzahlenbogen_(KB)'!R50=0,"",'Kennzahlenbogen_(KB)'!R50)</f>
        <v>Unvollständig</v>
      </c>
      <c r="C16" s="244" t="str">
        <f>IF($A16="I.O.","",CONCATENATE('Kennzahlenbogen_(KB)'!B50,'Kennzahlenbogen_(KB)'!C50))</f>
        <v>10</v>
      </c>
      <c r="D16" s="44" t="str">
        <f>IF($A16="I.O.","",'Kennzahlenbogen_(KB)'!E50)</f>
        <v>Risikogerechte adjuvante Therapie GIST</v>
      </c>
      <c r="E16" s="95" t="str">
        <f>IF(AND('Kennzahlenbogen_(KB)'!L50="",$A16&lt;&gt;"I.O."),"-----",IF($A16="I.O.","",'Kennzahlenbogen_(KB)'!L50))</f>
        <v>-----</v>
      </c>
      <c r="F16" s="96" t="str">
        <f>IF($A16="I.O.","",'Kennzahlenbogen_(KB)'!M50)</f>
        <v>≥ 85%</v>
      </c>
      <c r="G16" s="95" t="str">
        <f>IF(AND('Kennzahlenbogen_(KB)'!O50="",$A16&lt;&gt;"I.O."),"-----",IF($A16="I.O.","",'Kennzahlenbogen_(KB)'!O50))</f>
        <v>-----</v>
      </c>
      <c r="H16" s="97" t="str">
        <f>IF($A16="I.O.","",IF('Kennzahlenbogen_(KB)'!Q50="","-----",'Kennzahlenbogen_(KB)'!Q50))</f>
        <v>-----</v>
      </c>
      <c r="I16" s="97">
        <f>IF($A16="I.O.","",IF('Kennzahlenbogen_(KB)'!Q51="","-----",'Kennzahlenbogen_(KB)'!Q51))</f>
        <v>0</v>
      </c>
      <c r="J16" s="45" t="str">
        <f>IF($A16="I.O.","",IF('Kennzahlenbogen_(KB)'!Q52="","-----",'Kennzahlenbogen_(KB)'!Q52))</f>
        <v>n.d.</v>
      </c>
      <c r="K16" s="46" t="str">
        <f>IF($A16="I.O.","",'Kennzahlenbogen_(KB)'!R50)</f>
        <v>Unvollständig</v>
      </c>
      <c r="L16" s="47" t="str">
        <f>IF(AND('Kennzahlenbogen_(KB)'!S50="",$A16&lt;&gt;"I.O."),"-----",IF($A16="I.O.","",'Kennzahlenbogen_(KB)'!S50))</f>
        <v>-----</v>
      </c>
      <c r="M16" s="47" t="str">
        <f>IF(AND('Kennzahlenbogen_(KB)'!T50="",$A16&lt;&gt;"I.O."),"-----",IF($A16="I.O.","",'Kennzahlenbogen_(KB)'!T50))</f>
        <v>-----</v>
      </c>
      <c r="O16" s="48" t="str">
        <f t="array" aca="1" ref="O16" ca="1">IF(ROW()-ROW($D$2:$D$16)+1&gt;ROWS($C$2:$C$16)-COUNTBLANK($C$2:$C$16),"",INDIRECT(ADDRESS(SMALL((IF($C$2:$C$16&lt;&gt;"",ROW($C$2:$C$16),ROW()+ROWS($C$2:$C$16))),ROW()-ROW($D$2:$D$16)+1),COLUMN($C$2:$C$16),4)))</f>
        <v>10</v>
      </c>
      <c r="P16" s="49" t="str">
        <f t="array" aca="1" ref="P16" ca="1">IF(ROW()-ROW($E$2:$E$16)+1&gt;ROWS($D$2:$D$16)-COUNTBLANK($D$2:$D$16),"",INDIRECT(ADDRESS(SMALL((IF($D$2:$D$16&gt;"",ROW($D$2:$D$16),ROW()+ROWS($D$2:$D$16))),ROW()-ROW($E$2:$E$16)+1),COLUMN($D$2:$D$16),4)))</f>
        <v>Risikogerechte adjuvante Therapie GIST</v>
      </c>
      <c r="Q16" s="60" t="str">
        <f t="array" aca="1" ref="Q16" ca="1">IF(ROW()-ROW($F$2:$F$16)+1&gt;ROWS($E$2:$E$16)-COUNTBLANK($E$2:$E$16),"",INDIRECT(ADDRESS(SMALL((IF($E$2:$E$16&gt;"",ROW($E$2:$E$16),ROW()+ROWS($E$2:$E$16))),ROW()-ROW($F$2:$F$16)+1),COLUMN($E$2:$E$16),4)))</f>
        <v>-----</v>
      </c>
      <c r="R16" s="60" t="str">
        <f t="array" aca="1" ref="R16" ca="1">IF(ROW()-ROW($G$2:$G$16)+1&gt;ROWS($F$2:$F$16)-COUNTBLANK($F$2:$F$16),"",INDIRECT(ADDRESS(SMALL((IF($F$2:$F$16&gt;"",ROW($F$2:$F$16),ROW()+ROWS($F$2:$F$16))),ROW()-ROW($G$2:$G$16)+1),COLUMN($F$2:$F$16),4)))</f>
        <v>≥ 85%</v>
      </c>
      <c r="S16" s="60" t="str">
        <f t="array" aca="1" ref="S16" ca="1">IF(ROW()-ROW($H$2:$H$16)+1&gt;ROWS($G$2:$G$16)-COUNTBLANK($G$2:$G$16),"",INDIRECT(ADDRESS(SMALL((IF($G$2:$G$16&lt;&gt;"",ROW($G$2:$G$16),ROW()+ROWS($G$2:$G$16))),ROW()-ROW($H$2:$H$16)+1),COLUMN($G$2:$G$16),4)))</f>
        <v>-----</v>
      </c>
      <c r="T16" s="59" t="str">
        <f t="array" aca="1" ref="T16" ca="1">IF(ROW()-ROW($I$2:$I$16)+1&gt;ROWS($H$2:$H$16)-COUNTBLANK($H$2:$H$16),"",INDIRECT(ADDRESS(SMALL((IF($H$2:$H$16&lt;&gt;"",ROW($H$2:$H$16),ROW()+ROWS($H$2:$H$16))),ROW()-ROW($I$2:$I$16)+1),COLUMN($H$2:$H$16),4)))</f>
        <v>-----</v>
      </c>
      <c r="U16" s="59">
        <f t="array" aca="1" ref="U16" ca="1">IF(ROW()-ROW($J$2:$J$16)+1&gt;ROWS($I$2:$I$16)-COUNTBLANK($I$2:$I$16),"",INDIRECT(ADDRESS(SMALL((IF($I$2:$I$16&lt;&gt;"",ROW($I$2:$I$16),ROW()+ROWS($I$2:$I$16))),ROW()-ROW($J$2:$J$16)+1),COLUMN($I$2:$I$16),4)))</f>
        <v>0</v>
      </c>
      <c r="V16" s="50" t="str">
        <f t="array" aca="1" ref="V16" ca="1">IF(ROW()-ROW($K$2:$K$16)+1&gt;ROWS($J$2:$J$16)-COUNTBLANK($J$2:$J$16),"",INDIRECT(ADDRESS(SMALL((IF($J$2:$J$16&lt;&gt;"",ROW($J$2:$J$16),ROW()+ROWS($J$2:$J$16))),ROW()-ROW($K$2:$K$16)+1),COLUMN($J$2:$J$16),4)))</f>
        <v>n.d.</v>
      </c>
      <c r="W16" s="51" t="str">
        <f t="array" aca="1" ref="W16" ca="1">IF(ROW()-ROW($L$2:$L$16)+1&gt;ROWS($K$2:$K$16)-COUNTBLANK($K$2:$K$16),"",INDIRECT(ADDRESS(SMALL((IF($K$2:$K$16&lt;&gt;"",ROW($K$2:$K$16),ROW()+ROWS($K$2:$K$16))),ROW()-ROW($L$2:$L$16)+1),COLUMN($K$2:$K$16),4)))</f>
        <v>Unvollständig</v>
      </c>
      <c r="X16" s="49" t="str">
        <f t="array" aca="1" ref="X16" ca="1">IF(ROW()-ROW($M$2:$M$16)+1&gt;ROWS($L$2:$L$16)-COUNTBLANK($L$2:$L$16),"",INDIRECT(ADDRESS(SMALL((IF($L$2:$L$16&lt;&gt;"",ROW($L$2:$L$16),ROW()+ROWS($L$2:$L$16))),ROW()-ROW($M$2:$M$16)+1),COLUMN($L$2:$L$16),4)))</f>
        <v>-----</v>
      </c>
      <c r="Y16" s="49" t="str">
        <f t="array" aca="1" ref="Y16" ca="1">IF(ROW()-ROW($N$2:$N$11)+1&gt;ROWS($M$2:$M$16)-COUNTBLANK($M$2:$M$16),"",INDIRECT(ADDRESS(SMALL((IF($M$2:$M$16&lt;&gt;"",ROW($M$2:$M$16),ROW()+ROWS($M$2:$M$16))),ROW()-ROW($N$2:$N$11)+1),COLUMN($M$2:$M$16),4)))</f>
        <v>-----</v>
      </c>
    </row>
  </sheetData>
  <sheetProtection selectLockedCells="1"/>
  <phoneticPr fontId="55" type="noConversion"/>
  <conditionalFormatting sqref="K2:K16">
    <cfRule type="cellIs" dxfId="20" priority="1" stopIfTrue="1" operator="equal">
      <formula>"I.O. (Plausibilität unklar)"</formula>
    </cfRule>
    <cfRule type="cellIs" dxfId="19" priority="134" stopIfTrue="1" operator="equal">
      <formula>"Sollvorgabe nicht erfüllt"</formula>
    </cfRule>
    <cfRule type="cellIs" dxfId="18" priority="135" stopIfTrue="1" operator="equal">
      <formula>"Ausnahme (Plausibilität unklar)"</formula>
    </cfRule>
    <cfRule type="expression" dxfId="17" priority="136" stopIfTrue="1">
      <formula>OR(K2="Unvollständig",K2="Inkorrekt")</formula>
    </cfRule>
    <cfRule type="cellIs" dxfId="16" priority="137" stopIfTrue="1" operator="equal">
      <formula>"I.O."</formula>
    </cfRule>
  </conditionalFormatting>
  <dataValidations count="1">
    <dataValidation allowBlank="1" showInputMessage="1" showErrorMessage="1" promptTitle="Hinweis" prompt="Übertrag erfolgt _x000a_automatisch aus _x000a_Kennzahlenbogen" sqref="L1:M16" xr:uid="{00000000-0002-0000-0C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pageSetUpPr fitToPage="1"/>
  </sheetPr>
  <dimension ref="A1:N31"/>
  <sheetViews>
    <sheetView showGridLines="0" zoomScaleNormal="100" workbookViewId="0">
      <selection activeCell="D9" sqref="D9:D11"/>
    </sheetView>
  </sheetViews>
  <sheetFormatPr defaultColWidth="9.140625" defaultRowHeight="12.75" x14ac:dyDescent="0.2"/>
  <cols>
    <col min="1" max="1" width="0.85546875" style="178" customWidth="1"/>
    <col min="2" max="2" width="12.28515625" style="178" customWidth="1"/>
    <col min="3" max="3" width="22.42578125" style="178" customWidth="1"/>
    <col min="4" max="4" width="25.42578125" style="178" customWidth="1"/>
    <col min="5" max="5" width="17.42578125" style="178" customWidth="1"/>
    <col min="6" max="6" width="11.28515625" style="178" customWidth="1"/>
    <col min="7" max="7" width="25.42578125" style="178" customWidth="1"/>
    <col min="8" max="8" width="17.42578125" style="178" customWidth="1"/>
    <col min="9" max="9" width="19.85546875" style="178" customWidth="1"/>
    <col min="10" max="10" width="8.42578125" style="178" customWidth="1"/>
    <col min="11" max="11" width="11.28515625" style="178" customWidth="1"/>
    <col min="12" max="12" width="18.7109375" style="178" customWidth="1"/>
    <col min="13" max="13" width="16.140625" style="178" customWidth="1"/>
    <col min="14" max="14" width="51" style="178" customWidth="1"/>
    <col min="15" max="15" width="50.7109375" style="178" customWidth="1"/>
    <col min="16" max="16384" width="9.140625" style="178"/>
  </cols>
  <sheetData>
    <row r="1" spans="1:14" ht="6.95" customHeight="1" x14ac:dyDescent="0.2"/>
    <row r="2" spans="1:14" ht="15.95" customHeight="1" x14ac:dyDescent="0.2">
      <c r="B2" s="178" t="str">
        <f>Basisdaten!B2</f>
        <v>Anlage EB Version F1.1 (Auditjahr 2025 / Kennzahlenjahr 2024)</v>
      </c>
    </row>
    <row r="3" spans="1:14" ht="15.95" customHeight="1" x14ac:dyDescent="0.25">
      <c r="A3" s="179"/>
      <c r="B3" s="185" t="s">
        <v>287</v>
      </c>
    </row>
    <row r="4" spans="1:14" ht="9" customHeight="1" x14ac:dyDescent="0.25">
      <c r="A4" s="179"/>
      <c r="B4" s="179"/>
    </row>
    <row r="5" spans="1:14" ht="7.5" customHeight="1" thickBot="1" x14ac:dyDescent="0.25"/>
    <row r="6" spans="1:14" ht="15.75" customHeight="1" thickBot="1" x14ac:dyDescent="0.25">
      <c r="B6" s="306"/>
      <c r="C6" s="306"/>
      <c r="D6" s="306"/>
      <c r="E6" s="709" t="s">
        <v>288</v>
      </c>
      <c r="F6" s="710"/>
      <c r="G6" s="710"/>
      <c r="H6" s="710"/>
      <c r="I6" s="710"/>
      <c r="J6" s="710"/>
      <c r="K6" s="710"/>
      <c r="L6" s="711"/>
      <c r="M6" s="307" t="s">
        <v>647</v>
      </c>
      <c r="N6" s="308"/>
    </row>
    <row r="7" spans="1:14" ht="15.75" customHeight="1" thickBot="1" x14ac:dyDescent="0.25">
      <c r="B7" s="306"/>
      <c r="C7" s="755" t="s">
        <v>289</v>
      </c>
      <c r="D7" s="757" t="s">
        <v>290</v>
      </c>
      <c r="E7" s="759" t="s">
        <v>646</v>
      </c>
      <c r="F7" s="760"/>
      <c r="G7" s="761"/>
      <c r="H7" s="762" t="s">
        <v>691</v>
      </c>
      <c r="I7" s="760"/>
      <c r="J7" s="760"/>
      <c r="K7" s="763"/>
      <c r="L7" s="753" t="s">
        <v>648</v>
      </c>
      <c r="M7" s="753" t="s">
        <v>649</v>
      </c>
      <c r="N7" s="751" t="s">
        <v>659</v>
      </c>
    </row>
    <row r="8" spans="1:14" ht="62.1" customHeight="1" thickBot="1" x14ac:dyDescent="0.25">
      <c r="B8" s="306"/>
      <c r="C8" s="756"/>
      <c r="D8" s="758"/>
      <c r="E8" s="310" t="s">
        <v>650</v>
      </c>
      <c r="F8" s="310" t="s">
        <v>725</v>
      </c>
      <c r="G8" s="309" t="s">
        <v>652</v>
      </c>
      <c r="H8" s="310" t="s">
        <v>653</v>
      </c>
      <c r="I8" s="310" t="s">
        <v>654</v>
      </c>
      <c r="J8" s="310" t="s">
        <v>655</v>
      </c>
      <c r="K8" s="311" t="s">
        <v>65</v>
      </c>
      <c r="L8" s="754"/>
      <c r="M8" s="754"/>
      <c r="N8" s="752"/>
    </row>
    <row r="9" spans="1:14" ht="18" customHeight="1" x14ac:dyDescent="0.2">
      <c r="B9" s="724" t="s">
        <v>656</v>
      </c>
      <c r="C9" s="728" t="s">
        <v>291</v>
      </c>
      <c r="D9" s="731" t="s">
        <v>672</v>
      </c>
      <c r="E9" s="186"/>
      <c r="F9" s="186"/>
      <c r="G9" s="187"/>
      <c r="H9" s="336"/>
      <c r="I9" s="336"/>
      <c r="J9" s="336"/>
      <c r="K9" s="344" t="str">
        <f>IF(AND(H9="",I9="",J9=""),"",SUM(H9:J9))</f>
        <v/>
      </c>
      <c r="L9" s="744"/>
      <c r="M9" s="744"/>
      <c r="N9" s="746"/>
    </row>
    <row r="10" spans="1:14" ht="18" customHeight="1" x14ac:dyDescent="0.2">
      <c r="B10" s="725"/>
      <c r="C10" s="729"/>
      <c r="D10" s="718"/>
      <c r="E10" s="186"/>
      <c r="F10" s="186"/>
      <c r="G10" s="186"/>
      <c r="H10" s="337"/>
      <c r="I10" s="337"/>
      <c r="J10" s="337"/>
      <c r="K10" s="345" t="str">
        <f t="shared" ref="K10:K22" si="0">IF(AND(H10="",I10="",J10=""),"",SUM(H10:J10))</f>
        <v/>
      </c>
      <c r="L10" s="745"/>
      <c r="M10" s="745"/>
      <c r="N10" s="747"/>
    </row>
    <row r="11" spans="1:14" ht="18" customHeight="1" x14ac:dyDescent="0.2">
      <c r="B11" s="725"/>
      <c r="C11" s="729"/>
      <c r="D11" s="732"/>
      <c r="E11" s="186"/>
      <c r="F11" s="186"/>
      <c r="G11" s="186"/>
      <c r="H11" s="337"/>
      <c r="I11" s="337"/>
      <c r="J11" s="337"/>
      <c r="K11" s="345" t="str">
        <f t="shared" si="0"/>
        <v/>
      </c>
      <c r="L11" s="745"/>
      <c r="M11" s="745"/>
      <c r="N11" s="748"/>
    </row>
    <row r="12" spans="1:14" ht="18" customHeight="1" x14ac:dyDescent="0.2">
      <c r="B12" s="725"/>
      <c r="C12" s="729"/>
      <c r="D12" s="717" t="s">
        <v>672</v>
      </c>
      <c r="E12" s="186"/>
      <c r="F12" s="186"/>
      <c r="G12" s="186"/>
      <c r="H12" s="337"/>
      <c r="I12" s="337"/>
      <c r="J12" s="337"/>
      <c r="K12" s="345" t="str">
        <f t="shared" si="0"/>
        <v/>
      </c>
      <c r="L12" s="745"/>
      <c r="M12" s="745"/>
      <c r="N12" s="749"/>
    </row>
    <row r="13" spans="1:14" ht="18" customHeight="1" x14ac:dyDescent="0.2">
      <c r="B13" s="725"/>
      <c r="C13" s="729"/>
      <c r="D13" s="718"/>
      <c r="E13" s="186"/>
      <c r="F13" s="186"/>
      <c r="G13" s="186"/>
      <c r="H13" s="337"/>
      <c r="I13" s="337"/>
      <c r="J13" s="337"/>
      <c r="K13" s="345" t="str">
        <f t="shared" si="0"/>
        <v/>
      </c>
      <c r="L13" s="745"/>
      <c r="M13" s="745"/>
      <c r="N13" s="747"/>
    </row>
    <row r="14" spans="1:14" ht="18" customHeight="1" x14ac:dyDescent="0.2">
      <c r="B14" s="725"/>
      <c r="C14" s="739"/>
      <c r="D14" s="732"/>
      <c r="E14" s="186"/>
      <c r="F14" s="186"/>
      <c r="G14" s="186"/>
      <c r="H14" s="337"/>
      <c r="I14" s="337"/>
      <c r="J14" s="337"/>
      <c r="K14" s="345" t="str">
        <f t="shared" si="0"/>
        <v/>
      </c>
      <c r="L14" s="745"/>
      <c r="M14" s="745"/>
      <c r="N14" s="748"/>
    </row>
    <row r="15" spans="1:14" ht="18" customHeight="1" x14ac:dyDescent="0.2">
      <c r="B15" s="725"/>
      <c r="C15" s="740" t="s">
        <v>658</v>
      </c>
      <c r="D15" s="717" t="s">
        <v>672</v>
      </c>
      <c r="E15" s="186"/>
      <c r="F15" s="186"/>
      <c r="G15" s="186"/>
      <c r="H15" s="337"/>
      <c r="I15" s="337"/>
      <c r="J15" s="337"/>
      <c r="K15" s="345" t="str">
        <f t="shared" si="0"/>
        <v/>
      </c>
      <c r="L15" s="745"/>
      <c r="M15" s="745"/>
      <c r="N15" s="749"/>
    </row>
    <row r="16" spans="1:14" ht="18" customHeight="1" x14ac:dyDescent="0.2">
      <c r="B16" s="725"/>
      <c r="C16" s="741"/>
      <c r="D16" s="732"/>
      <c r="E16" s="186"/>
      <c r="F16" s="186"/>
      <c r="G16" s="186"/>
      <c r="H16" s="337"/>
      <c r="I16" s="337"/>
      <c r="J16" s="337"/>
      <c r="K16" s="345" t="str">
        <f t="shared" si="0"/>
        <v/>
      </c>
      <c r="L16" s="745"/>
      <c r="M16" s="745"/>
      <c r="N16" s="748"/>
    </row>
    <row r="17" spans="2:14" ht="18" customHeight="1" x14ac:dyDescent="0.2">
      <c r="B17" s="725"/>
      <c r="C17" s="741"/>
      <c r="D17" s="717" t="s">
        <v>672</v>
      </c>
      <c r="E17" s="186"/>
      <c r="F17" s="186"/>
      <c r="G17" s="186"/>
      <c r="H17" s="337"/>
      <c r="I17" s="337"/>
      <c r="J17" s="337"/>
      <c r="K17" s="345" t="str">
        <f t="shared" si="0"/>
        <v/>
      </c>
      <c r="L17" s="745"/>
      <c r="M17" s="745"/>
      <c r="N17" s="749"/>
    </row>
    <row r="18" spans="2:14" ht="18" customHeight="1" x14ac:dyDescent="0.2">
      <c r="B18" s="725"/>
      <c r="C18" s="742"/>
      <c r="D18" s="732"/>
      <c r="E18" s="186"/>
      <c r="F18" s="186"/>
      <c r="G18" s="186"/>
      <c r="H18" s="337"/>
      <c r="I18" s="337"/>
      <c r="J18" s="337"/>
      <c r="K18" s="345" t="str">
        <f t="shared" si="0"/>
        <v/>
      </c>
      <c r="L18" s="745"/>
      <c r="M18" s="745"/>
      <c r="N18" s="748"/>
    </row>
    <row r="19" spans="2:14" ht="18" customHeight="1" x14ac:dyDescent="0.2">
      <c r="B19" s="725"/>
      <c r="C19" s="743" t="s">
        <v>292</v>
      </c>
      <c r="D19" s="717" t="s">
        <v>672</v>
      </c>
      <c r="E19" s="186"/>
      <c r="F19" s="186"/>
      <c r="G19" s="186"/>
      <c r="H19" s="337"/>
      <c r="I19" s="337"/>
      <c r="J19" s="337"/>
      <c r="K19" s="345" t="str">
        <f t="shared" si="0"/>
        <v/>
      </c>
      <c r="L19" s="745"/>
      <c r="M19" s="745"/>
      <c r="N19" s="749"/>
    </row>
    <row r="20" spans="2:14" ht="18" customHeight="1" x14ac:dyDescent="0.2">
      <c r="B20" s="725"/>
      <c r="C20" s="729"/>
      <c r="D20" s="732"/>
      <c r="E20" s="186"/>
      <c r="F20" s="186"/>
      <c r="G20" s="186"/>
      <c r="H20" s="337"/>
      <c r="I20" s="337"/>
      <c r="J20" s="337"/>
      <c r="K20" s="345" t="str">
        <f t="shared" si="0"/>
        <v/>
      </c>
      <c r="L20" s="745"/>
      <c r="M20" s="745"/>
      <c r="N20" s="748"/>
    </row>
    <row r="21" spans="2:14" ht="18" customHeight="1" x14ac:dyDescent="0.2">
      <c r="B21" s="725"/>
      <c r="C21" s="729"/>
      <c r="D21" s="717" t="s">
        <v>672</v>
      </c>
      <c r="E21" s="186"/>
      <c r="F21" s="186"/>
      <c r="G21" s="186"/>
      <c r="H21" s="337"/>
      <c r="I21" s="337"/>
      <c r="J21" s="337"/>
      <c r="K21" s="345" t="str">
        <f t="shared" si="0"/>
        <v/>
      </c>
      <c r="L21" s="745"/>
      <c r="M21" s="745"/>
      <c r="N21" s="749"/>
    </row>
    <row r="22" spans="2:14" ht="18" customHeight="1" thickBot="1" x14ac:dyDescent="0.25">
      <c r="B22" s="727"/>
      <c r="C22" s="730"/>
      <c r="D22" s="732"/>
      <c r="E22" s="186"/>
      <c r="F22" s="186"/>
      <c r="G22" s="188"/>
      <c r="H22" s="338"/>
      <c r="I22" s="338"/>
      <c r="J22" s="338"/>
      <c r="K22" s="345" t="str">
        <f t="shared" si="0"/>
        <v/>
      </c>
      <c r="L22" s="745"/>
      <c r="M22" s="750"/>
      <c r="N22" s="747"/>
    </row>
    <row r="23" spans="2:14" ht="18" customHeight="1" x14ac:dyDescent="0.2">
      <c r="B23" s="724" t="s">
        <v>657</v>
      </c>
      <c r="C23" s="728" t="s">
        <v>292</v>
      </c>
      <c r="D23" s="731" t="s">
        <v>672</v>
      </c>
      <c r="E23" s="733"/>
      <c r="F23" s="734"/>
      <c r="G23" s="187"/>
      <c r="H23" s="733"/>
      <c r="I23" s="734"/>
      <c r="J23" s="734"/>
      <c r="K23" s="734"/>
      <c r="L23" s="339"/>
      <c r="M23" s="712" t="str">
        <f>IF(AND(L23="",L24="",L25=""),"",SUM(L23:L25))</f>
        <v/>
      </c>
      <c r="N23" s="714"/>
    </row>
    <row r="24" spans="2:14" ht="18" customHeight="1" x14ac:dyDescent="0.2">
      <c r="B24" s="725"/>
      <c r="C24" s="729"/>
      <c r="D24" s="718"/>
      <c r="E24" s="735"/>
      <c r="F24" s="736"/>
      <c r="G24" s="186"/>
      <c r="H24" s="735"/>
      <c r="I24" s="736"/>
      <c r="J24" s="736"/>
      <c r="K24" s="736"/>
      <c r="L24" s="340"/>
      <c r="M24" s="712"/>
      <c r="N24" s="715"/>
    </row>
    <row r="25" spans="2:14" ht="18" customHeight="1" x14ac:dyDescent="0.2">
      <c r="B25" s="725"/>
      <c r="C25" s="729"/>
      <c r="D25" s="732"/>
      <c r="E25" s="735"/>
      <c r="F25" s="736"/>
      <c r="G25" s="186"/>
      <c r="H25" s="735"/>
      <c r="I25" s="736"/>
      <c r="J25" s="736"/>
      <c r="K25" s="736"/>
      <c r="L25" s="340"/>
      <c r="M25" s="713"/>
      <c r="N25" s="716"/>
    </row>
    <row r="26" spans="2:14" ht="18" customHeight="1" x14ac:dyDescent="0.2">
      <c r="B26" s="725"/>
      <c r="C26" s="729"/>
      <c r="D26" s="717" t="s">
        <v>672</v>
      </c>
      <c r="E26" s="735"/>
      <c r="F26" s="736"/>
      <c r="G26" s="186"/>
      <c r="H26" s="735"/>
      <c r="I26" s="736"/>
      <c r="J26" s="736"/>
      <c r="K26" s="736"/>
      <c r="L26" s="340"/>
      <c r="M26" s="720" t="str">
        <f>IF(AND(L26="",L27="",L28=""),"",SUM(L26:L28))</f>
        <v/>
      </c>
      <c r="N26" s="722"/>
    </row>
    <row r="27" spans="2:14" ht="18" customHeight="1" x14ac:dyDescent="0.2">
      <c r="B27" s="726"/>
      <c r="C27" s="729"/>
      <c r="D27" s="718"/>
      <c r="E27" s="735"/>
      <c r="F27" s="736"/>
      <c r="G27" s="287"/>
      <c r="H27" s="735"/>
      <c r="I27" s="736"/>
      <c r="J27" s="736"/>
      <c r="K27" s="736"/>
      <c r="L27" s="340"/>
      <c r="M27" s="712"/>
      <c r="N27" s="715"/>
    </row>
    <row r="28" spans="2:14" ht="18" customHeight="1" thickBot="1" x14ac:dyDescent="0.25">
      <c r="B28" s="727"/>
      <c r="C28" s="730"/>
      <c r="D28" s="719"/>
      <c r="E28" s="737"/>
      <c r="F28" s="738"/>
      <c r="G28" s="188"/>
      <c r="H28" s="737"/>
      <c r="I28" s="738"/>
      <c r="J28" s="738"/>
      <c r="K28" s="738"/>
      <c r="L28" s="341"/>
      <c r="M28" s="721"/>
      <c r="N28" s="723"/>
    </row>
    <row r="29" spans="2:14" x14ac:dyDescent="0.2">
      <c r="B29" s="306"/>
      <c r="C29" s="306"/>
      <c r="D29" s="306"/>
      <c r="E29" s="306"/>
      <c r="F29" s="306"/>
      <c r="G29" s="306"/>
      <c r="H29" s="306"/>
      <c r="I29" s="306"/>
      <c r="J29" s="306"/>
      <c r="K29" s="306"/>
      <c r="L29" s="306"/>
      <c r="M29" s="306"/>
      <c r="N29" s="306"/>
    </row>
    <row r="30" spans="2:14" x14ac:dyDescent="0.2">
      <c r="B30" s="708" t="s">
        <v>726</v>
      </c>
      <c r="C30" s="708"/>
      <c r="D30" s="708"/>
      <c r="E30" s="708"/>
      <c r="F30" s="708"/>
      <c r="G30" s="708"/>
      <c r="H30" s="708"/>
      <c r="I30" s="708"/>
      <c r="J30" s="708"/>
      <c r="K30" s="708"/>
      <c r="L30" s="708"/>
      <c r="M30" s="708"/>
      <c r="N30" s="708"/>
    </row>
    <row r="31" spans="2:14" x14ac:dyDescent="0.2">
      <c r="B31" s="358" t="s">
        <v>692</v>
      </c>
    </row>
  </sheetData>
  <sheetProtection algorithmName="SHA-512" hashValue="NTOf4RreljIAiwZSTT5oNl5+eyQ2TFKxLcfomcMnGZK0tHzreJj8gh/PbrGr7zGtz/UZvtaiyyUXzexhadV6Aw==" saltValue="UarM3hYm1mLnRB+lZvTAvg==" spinCount="100000" sheet="1" objects="1" scenarios="1" selectLockedCells="1"/>
  <mergeCells count="37">
    <mergeCell ref="N7:N8"/>
    <mergeCell ref="M7:M8"/>
    <mergeCell ref="C7:C8"/>
    <mergeCell ref="D7:D8"/>
    <mergeCell ref="E7:G7"/>
    <mergeCell ref="H7:K7"/>
    <mergeCell ref="L7:L8"/>
    <mergeCell ref="L9:L22"/>
    <mergeCell ref="N9:N11"/>
    <mergeCell ref="N12:N14"/>
    <mergeCell ref="N15:N16"/>
    <mergeCell ref="N17:N18"/>
    <mergeCell ref="N21:N22"/>
    <mergeCell ref="M9:M22"/>
    <mergeCell ref="N19:N20"/>
    <mergeCell ref="C15:C18"/>
    <mergeCell ref="D15:D16"/>
    <mergeCell ref="D17:D18"/>
    <mergeCell ref="C19:C22"/>
    <mergeCell ref="D19:D20"/>
    <mergeCell ref="D21:D22"/>
    <mergeCell ref="B30:N30"/>
    <mergeCell ref="E6:L6"/>
    <mergeCell ref="M23:M25"/>
    <mergeCell ref="N23:N25"/>
    <mergeCell ref="D26:D28"/>
    <mergeCell ref="M26:M28"/>
    <mergeCell ref="N26:N28"/>
    <mergeCell ref="B23:B28"/>
    <mergeCell ref="C23:C28"/>
    <mergeCell ref="D23:D25"/>
    <mergeCell ref="E23:F28"/>
    <mergeCell ref="H23:K28"/>
    <mergeCell ref="B9:B22"/>
    <mergeCell ref="C9:C14"/>
    <mergeCell ref="D9:D11"/>
    <mergeCell ref="D12:D14"/>
  </mergeCells>
  <phoneticPr fontId="116" type="noConversion"/>
  <conditionalFormatting sqref="C9 L9:M9 C15 C19:C20 C23 G23:H23 G24:G28">
    <cfRule type="notContainsBlanks" priority="42">
      <formula>LEN(TRIM(C9))&gt;0</formula>
    </cfRule>
  </conditionalFormatting>
  <conditionalFormatting sqref="D9:D23 D26">
    <cfRule type="expression" dxfId="15" priority="16">
      <formula>AND(ISBLANK(D9)=FALSE,D9&lt;&gt;"Name Krankenhaus/ Name Abteilung")=TRUE</formula>
    </cfRule>
    <cfRule type="expression" dxfId="14" priority="17">
      <formula>AND($D9&lt;&gt;"",$D9&lt;&gt;"Name Krankenhaus/ Name Abteilung")</formula>
    </cfRule>
  </conditionalFormatting>
  <conditionalFormatting sqref="E23">
    <cfRule type="notContainsBlanks" dxfId="13" priority="29">
      <formula>LEN(TRIM(E23))&gt;0</formula>
    </cfRule>
    <cfRule type="notContainsBlanks" dxfId="12" priority="30">
      <formula>LEN(TRIM(E23))&gt;0</formula>
    </cfRule>
    <cfRule type="notContainsBlanks" priority="31">
      <formula>LEN(TRIM(E23))&gt;0</formula>
    </cfRule>
  </conditionalFormatting>
  <conditionalFormatting sqref="E9:J22">
    <cfRule type="notContainsBlanks" dxfId="11" priority="20">
      <formula>LEN(TRIM(E9))&gt;0</formula>
    </cfRule>
    <cfRule type="notContainsBlanks" dxfId="10" priority="21">
      <formula>LEN(TRIM(E9))&gt;0</formula>
    </cfRule>
    <cfRule type="notContainsBlanks" priority="22">
      <formula>LEN(TRIM(E9))&gt;0</formula>
    </cfRule>
  </conditionalFormatting>
  <conditionalFormatting sqref="K9:K22">
    <cfRule type="expression" dxfId="9" priority="1">
      <formula>AND(E9="Stellvertreter",$K9&lt;10)</formula>
    </cfRule>
    <cfRule type="expression" dxfId="8" priority="2">
      <formula>AND(E9="Benannter Operateur",$K9&lt;15)</formula>
    </cfRule>
  </conditionalFormatting>
  <conditionalFormatting sqref="L23:L28">
    <cfRule type="notContainsBlanks" dxfId="7" priority="10">
      <formula>LEN(TRIM(L23))&gt;0</formula>
    </cfRule>
    <cfRule type="notContainsBlanks" dxfId="6" priority="11">
      <formula>LEN(TRIM(L23))&gt;0</formula>
    </cfRule>
    <cfRule type="notContainsBlanks" priority="12">
      <formula>LEN(TRIM(L23))&gt;0</formula>
    </cfRule>
  </conditionalFormatting>
  <conditionalFormatting sqref="L9:M9 G23:H23 G24:G28 C9 C15 C19:C20 C23">
    <cfRule type="notContainsBlanks" dxfId="5" priority="41">
      <formula>LEN(TRIM(C9))&gt;0</formula>
    </cfRule>
  </conditionalFormatting>
  <conditionalFormatting sqref="L9:N9 N10:N19 N21:N23 G23:H23 G24:G28 N26:N27">
    <cfRule type="notContainsBlanks" dxfId="4" priority="38">
      <formula>LEN(TRIM(G9))&gt;0</formula>
    </cfRule>
  </conditionalFormatting>
  <conditionalFormatting sqref="M23:M28">
    <cfRule type="cellIs" dxfId="3" priority="6" operator="lessThan">
      <formula>30</formula>
    </cfRule>
  </conditionalFormatting>
  <conditionalFormatting sqref="N9:N11">
    <cfRule type="expression" dxfId="2" priority="37">
      <formula>AND(#REF!&lt;&gt;"",#REF!&lt;&gt;"",#REF!&lt;&gt;"",AND(#REF!&gt;14,#REF!&gt;14,#REF!&gt;14)=TRUE)</formula>
    </cfRule>
  </conditionalFormatting>
  <conditionalFormatting sqref="N9:N19 N21:N22">
    <cfRule type="notContainsBlanks" dxfId="1" priority="39">
      <formula>LEN(TRIM(N9))&gt;0</formula>
    </cfRule>
  </conditionalFormatting>
  <conditionalFormatting sqref="N12:N14">
    <cfRule type="expression" dxfId="0" priority="36">
      <formula>"AND(H12&lt;&gt;"""";H13&lt;&gt;"""";H14&lt;&gt;"""";AND($H$12&gt;14;$H$13&gt;14;$H$14&gt;14))"</formula>
    </cfRule>
  </conditionalFormatting>
  <dataValidations count="4">
    <dataValidation type="textLength" allowBlank="1" showErrorMessage="1" errorTitle="Hinweis" error="Bitte nur Text eingeben." sqref="E23 D9:D23 D26" xr:uid="{00000000-0002-0000-0D00-000000000000}">
      <formula1>0</formula1>
      <formula2>1000</formula2>
    </dataValidation>
    <dataValidation type="textLength" allowBlank="1" showErrorMessage="1" errorTitle="Zeichenlänge" error="Minimal 30 Zeichen und max. 500 Zeichen." sqref="N26:N27 N9:N19 N21:N23" xr:uid="{00000000-0002-0000-0D00-000001000000}">
      <formula1>30</formula1>
      <formula2>500</formula2>
    </dataValidation>
    <dataValidation type="textLength" allowBlank="1" showErrorMessage="1" errorTitle="Hinweis" error="Bitte nur Text eingeben." sqref="M23 G9:G28 H23 K9:M9 K10:K22 M26" xr:uid="{00000000-0002-0000-0D00-000002000000}">
      <formula1>0</formula1>
      <formula2>500</formula2>
    </dataValidation>
    <dataValidation type="whole" allowBlank="1" showErrorMessage="1" errorTitle="Hinweis" error="Ganze Zahl zwischen 0 und 5000 eingeben." sqref="L23:L28 H9:J22" xr:uid="{00000000-0002-0000-0D00-000003000000}">
      <formula1>0</formula1>
      <formula2>5000</formula2>
    </dataValidation>
  </dataValidations>
  <pageMargins left="0.43307086614173229" right="3.937007874015748E-2" top="0.39370078740157483" bottom="0.39370078740157483" header="0.11811023622047245" footer="0.11811023622047245"/>
  <pageSetup paperSize="9" scale="45" fitToHeight="0" orientation="landscape" r:id="rId1"/>
  <headerFooter>
    <oddFooter>&amp;L&amp;F&amp;C© DKG Alle Rechte vorbehalten&amp;R&amp;P</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Hinweis" error="Auswahl treffen über Dropdown-Liste." xr:uid="{00000000-0002-0000-0D00-000004000000}">
          <x14:formula1>
            <xm:f>Datenquelle!$K$1:$M$1</xm:f>
          </x14:formula1>
          <xm:sqref>E9:E11 E13:E22</xm:sqref>
        </x14:dataValidation>
        <x14:dataValidation type="list" allowBlank="1" showInputMessage="1" showErrorMessage="1" errorTitle="Hinweis" error="Auswahl treffen über Dropdown-Liste." xr:uid="{00000000-0002-0000-0D00-000005000000}">
          <x14:formula1>
            <xm:f>OFFSET(Datenquelle!$K$1,1,MATCH($E9, Datenquelle!$K$1:$M$1,0)-1,COUNTA(OFFSET(Datenquelle!$K$1,1,MATCH($E9, Datenquelle!$K$1:$M$1,0)-1,3)),1)</xm:f>
          </x14:formula1>
          <xm:sqref>F9:F22</xm:sqref>
        </x14:dataValidation>
        <x14:dataValidation type="list" allowBlank="1" showInputMessage="1" showErrorMessage="1" errorTitle="Hinweis" error="Auswahl treffen über Dropdown-Liste._x000a_" xr:uid="{00000000-0002-0000-0D00-000006000000}">
          <x14:formula1>
            <xm:f>Datenquelle!$K$1:$M$1</xm:f>
          </x14:formula1>
          <xm:sqref>E12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9"/>
  <dimension ref="A1:GFD21"/>
  <sheetViews>
    <sheetView showGridLines="0" topLeftCell="A12" zoomScale="80" zoomScaleNormal="80" workbookViewId="0">
      <selection activeCell="L21" sqref="L21"/>
    </sheetView>
  </sheetViews>
  <sheetFormatPr defaultColWidth="11.42578125" defaultRowHeight="12.75" x14ac:dyDescent="0.2"/>
  <cols>
    <col min="1" max="1" width="46.28515625" style="199" customWidth="1"/>
    <col min="2" max="2" width="41.42578125" style="199" customWidth="1"/>
    <col min="3" max="3" width="17.85546875" style="199" customWidth="1"/>
    <col min="4" max="4" width="13.28515625" style="199" customWidth="1"/>
    <col min="5" max="5" width="25.7109375" style="199" customWidth="1"/>
    <col min="6" max="7" width="17" style="199" customWidth="1"/>
    <col min="8" max="8" width="10.42578125" style="199" customWidth="1"/>
    <col min="9" max="9" width="9.140625" style="199" customWidth="1"/>
    <col min="10" max="10" width="28.7109375" style="199" customWidth="1"/>
    <col min="11" max="11" width="19.28515625" style="199" customWidth="1"/>
    <col min="12" max="12" width="39.5703125" style="199" customWidth="1"/>
    <col min="13" max="16384" width="11.42578125" style="199"/>
  </cols>
  <sheetData>
    <row r="1" spans="1:4892" s="315" customFormat="1" ht="103.5" customHeight="1" thickBot="1" x14ac:dyDescent="0.3">
      <c r="A1" s="347" t="str">
        <f>'Netzwerk Chirurgie'!C7</f>
        <v>Fachdisziplin</v>
      </c>
      <c r="B1" s="342" t="str">
        <f>'Netzwerk Chirurgie'!D7</f>
        <v>Name Kooperationspartner</v>
      </c>
      <c r="C1" s="313" t="str">
        <f>'Netzwerk Chirurgie'!E8</f>
        <v>Status Operateur</v>
      </c>
      <c r="D1" s="313" t="str">
        <f>'Netzwerk Chirurgie'!F8</f>
        <v>Life-Time-Expertise erfüllt
(ja/ nein)</v>
      </c>
      <c r="E1" s="314" t="str">
        <f>'Netzwerk Chirurgie'!G8</f>
        <v>Titel, Name, Vorname</v>
      </c>
      <c r="F1" s="314" t="str">
        <f>'Netzwerk Chirurgie'!H8</f>
        <v>Weichgewebs
sarkome
(viszeral/ retroperitoneal)</v>
      </c>
      <c r="G1" s="314" t="str">
        <f>'Netzwerk Chirurgie'!I8</f>
        <v>Weichgewebssarkome
(muskulo-skelettal)</v>
      </c>
      <c r="H1" s="314" t="str">
        <f>'Netzwerk Chirurgie'!J8</f>
        <v>Knochensarkome</v>
      </c>
      <c r="I1" s="314" t="str">
        <f>'Netzwerk Chirurgie'!K8</f>
        <v>Gesamt</v>
      </c>
      <c r="J1" s="354" t="str">
        <f>CONCATENATE('Netzwerk Chirurgie'!E6," - ",'Netzwerk Chirurgie'!L7)</f>
        <v>Operateure - Anzahl plastische/ rekonstruktive Eingriffe im Kennzahlenjahr</v>
      </c>
      <c r="K1" s="355" t="str">
        <f>CONCATENATE('Netzwerk Chirurgie'!M6," - ",'Netzwerk Chirurgie'!M7)</f>
        <v>Einheiten - Gesamtzahl Rekonstruktionen pro Einheit</v>
      </c>
      <c r="L1" s="343" t="s">
        <v>690</v>
      </c>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c r="DQ1" s="316"/>
      <c r="DR1" s="316"/>
      <c r="DS1" s="316"/>
      <c r="DT1" s="316"/>
      <c r="DU1" s="316"/>
      <c r="DV1" s="316"/>
      <c r="DW1" s="316"/>
      <c r="DX1" s="316"/>
      <c r="DY1" s="316"/>
      <c r="DZ1" s="316"/>
      <c r="EA1" s="316"/>
      <c r="EB1" s="316"/>
      <c r="EC1" s="316"/>
      <c r="ED1" s="316"/>
      <c r="EE1" s="316"/>
      <c r="EF1" s="316"/>
      <c r="EG1" s="316"/>
      <c r="EH1" s="316"/>
      <c r="EI1" s="316"/>
      <c r="EJ1" s="316"/>
      <c r="EK1" s="316"/>
      <c r="EL1" s="316"/>
      <c r="EM1" s="316"/>
      <c r="EN1" s="316"/>
      <c r="EO1" s="316"/>
      <c r="EP1" s="316"/>
      <c r="EQ1" s="316"/>
      <c r="ER1" s="316"/>
      <c r="ES1" s="316"/>
      <c r="ET1" s="316"/>
      <c r="EU1" s="316"/>
      <c r="EV1" s="316"/>
      <c r="EW1" s="316"/>
      <c r="EX1" s="316"/>
      <c r="EY1" s="316"/>
      <c r="EZ1" s="316"/>
      <c r="FA1" s="316"/>
      <c r="FB1" s="316"/>
      <c r="FC1" s="316"/>
      <c r="FD1" s="316"/>
      <c r="FE1" s="316"/>
      <c r="FF1" s="316"/>
      <c r="FG1" s="316"/>
      <c r="FH1" s="316"/>
      <c r="FI1" s="316"/>
      <c r="FJ1" s="316"/>
      <c r="FK1" s="316"/>
      <c r="FL1" s="316"/>
      <c r="FM1" s="316"/>
      <c r="FN1" s="316"/>
      <c r="FO1" s="316"/>
      <c r="FP1" s="316"/>
      <c r="FQ1" s="316"/>
      <c r="FR1" s="316"/>
      <c r="FS1" s="316"/>
      <c r="FT1" s="316"/>
      <c r="FU1" s="316"/>
      <c r="FV1" s="316"/>
      <c r="FW1" s="316"/>
      <c r="FX1" s="316"/>
      <c r="FY1" s="316"/>
      <c r="FZ1" s="316"/>
      <c r="GA1" s="316"/>
      <c r="GB1" s="316"/>
      <c r="GC1" s="316"/>
      <c r="GD1" s="316"/>
      <c r="GE1" s="316"/>
      <c r="GF1" s="316"/>
      <c r="GG1" s="316"/>
      <c r="GH1" s="316"/>
      <c r="GI1" s="316"/>
      <c r="GJ1" s="316"/>
      <c r="GK1" s="316"/>
      <c r="GL1" s="316"/>
      <c r="GM1" s="316"/>
      <c r="GN1" s="316"/>
      <c r="GO1" s="316"/>
      <c r="GP1" s="316"/>
      <c r="GQ1" s="316"/>
      <c r="GR1" s="316"/>
      <c r="GS1" s="316"/>
      <c r="GT1" s="316"/>
      <c r="GU1" s="316"/>
      <c r="GV1" s="316"/>
      <c r="GW1" s="316"/>
      <c r="GX1" s="316"/>
      <c r="GY1" s="316"/>
      <c r="GZ1" s="316"/>
      <c r="HA1" s="316"/>
      <c r="HB1" s="316"/>
      <c r="HC1" s="316"/>
      <c r="HD1" s="316"/>
      <c r="HE1" s="316"/>
      <c r="HF1" s="316"/>
      <c r="HG1" s="316"/>
      <c r="HH1" s="316"/>
      <c r="HI1" s="316"/>
      <c r="HJ1" s="316"/>
      <c r="HK1" s="316"/>
      <c r="HL1" s="316"/>
      <c r="HM1" s="316"/>
      <c r="HN1" s="316"/>
      <c r="HO1" s="316"/>
      <c r="HP1" s="316"/>
      <c r="HQ1" s="316"/>
      <c r="HR1" s="316"/>
      <c r="HS1" s="316"/>
      <c r="HT1" s="316"/>
      <c r="HU1" s="316"/>
      <c r="HV1" s="316"/>
      <c r="HW1" s="316"/>
      <c r="HX1" s="316"/>
      <c r="HY1" s="316"/>
      <c r="HZ1" s="316"/>
      <c r="IA1" s="316"/>
      <c r="IB1" s="316"/>
      <c r="IC1" s="316"/>
      <c r="ID1" s="316"/>
      <c r="IE1" s="316"/>
      <c r="IF1" s="316"/>
      <c r="IG1" s="316"/>
      <c r="IH1" s="316"/>
      <c r="II1" s="316"/>
      <c r="IJ1" s="316"/>
      <c r="IK1" s="316"/>
      <c r="IL1" s="316"/>
      <c r="IM1" s="316"/>
      <c r="IN1" s="316"/>
      <c r="IO1" s="316"/>
      <c r="IP1" s="316"/>
      <c r="IQ1" s="316"/>
      <c r="IR1" s="316"/>
      <c r="IS1" s="316"/>
      <c r="IT1" s="316"/>
      <c r="IU1" s="316"/>
      <c r="IV1" s="316"/>
      <c r="IW1" s="316"/>
      <c r="IX1" s="316"/>
      <c r="IY1" s="316"/>
      <c r="IZ1" s="316"/>
      <c r="JA1" s="316"/>
      <c r="JB1" s="316"/>
      <c r="JC1" s="316"/>
      <c r="JD1" s="316"/>
      <c r="JE1" s="316"/>
      <c r="JF1" s="316"/>
      <c r="JG1" s="316"/>
      <c r="JH1" s="316"/>
      <c r="JI1" s="316"/>
      <c r="JJ1" s="316"/>
      <c r="JK1" s="316"/>
      <c r="JL1" s="316"/>
      <c r="JM1" s="316"/>
      <c r="JN1" s="316"/>
      <c r="JO1" s="316"/>
      <c r="JP1" s="316"/>
      <c r="JQ1" s="316"/>
      <c r="JR1" s="316"/>
      <c r="JS1" s="316"/>
      <c r="JT1" s="316"/>
      <c r="JU1" s="316"/>
      <c r="JV1" s="316"/>
      <c r="JW1" s="316"/>
      <c r="JX1" s="316"/>
      <c r="JY1" s="316"/>
      <c r="JZ1" s="316"/>
      <c r="KA1" s="316"/>
      <c r="KB1" s="316"/>
      <c r="KC1" s="316"/>
      <c r="KD1" s="316"/>
      <c r="KE1" s="316"/>
      <c r="KF1" s="316"/>
      <c r="KG1" s="316"/>
      <c r="KH1" s="316"/>
      <c r="KI1" s="316"/>
      <c r="KJ1" s="316"/>
      <c r="KK1" s="316"/>
      <c r="KL1" s="316"/>
      <c r="KM1" s="316"/>
      <c r="KN1" s="316"/>
      <c r="KO1" s="316"/>
      <c r="KP1" s="316"/>
      <c r="KQ1" s="316"/>
      <c r="KR1" s="316"/>
      <c r="KS1" s="316"/>
      <c r="KT1" s="316"/>
      <c r="KU1" s="316"/>
      <c r="KV1" s="316"/>
      <c r="KW1" s="316"/>
      <c r="KX1" s="316"/>
      <c r="KY1" s="316"/>
      <c r="KZ1" s="316"/>
      <c r="LA1" s="316"/>
      <c r="LB1" s="316"/>
      <c r="LC1" s="316"/>
      <c r="LD1" s="316"/>
      <c r="LE1" s="316"/>
      <c r="LF1" s="316"/>
      <c r="LG1" s="316"/>
      <c r="LH1" s="316"/>
      <c r="LI1" s="316"/>
      <c r="LJ1" s="316"/>
      <c r="LK1" s="316"/>
      <c r="LL1" s="316"/>
      <c r="LM1" s="316"/>
      <c r="LN1" s="316"/>
      <c r="LO1" s="316"/>
      <c r="LP1" s="316"/>
      <c r="LQ1" s="316"/>
      <c r="LR1" s="316"/>
      <c r="LS1" s="316"/>
      <c r="LT1" s="316"/>
      <c r="LU1" s="316"/>
      <c r="LV1" s="316"/>
      <c r="LW1" s="316"/>
      <c r="LX1" s="316"/>
      <c r="LY1" s="316"/>
      <c r="LZ1" s="316"/>
      <c r="MA1" s="316"/>
      <c r="MB1" s="316"/>
      <c r="MC1" s="316"/>
      <c r="MD1" s="316"/>
      <c r="ME1" s="316"/>
      <c r="MF1" s="316"/>
      <c r="MG1" s="316"/>
      <c r="MH1" s="316"/>
      <c r="MI1" s="316"/>
      <c r="MJ1" s="316"/>
      <c r="MK1" s="316"/>
      <c r="ML1" s="316"/>
      <c r="MM1" s="316"/>
      <c r="MN1" s="316"/>
      <c r="MO1" s="316"/>
      <c r="MP1" s="316"/>
      <c r="MQ1" s="316"/>
      <c r="MR1" s="316"/>
      <c r="MS1" s="316"/>
      <c r="MT1" s="316"/>
      <c r="MU1" s="316"/>
      <c r="MV1" s="316"/>
      <c r="MW1" s="316"/>
      <c r="MX1" s="316"/>
      <c r="MY1" s="316"/>
      <c r="MZ1" s="316"/>
      <c r="NA1" s="316"/>
      <c r="NB1" s="316"/>
      <c r="NC1" s="316"/>
      <c r="ND1" s="316"/>
      <c r="NE1" s="316"/>
      <c r="NF1" s="316"/>
      <c r="NG1" s="316"/>
      <c r="NH1" s="316"/>
      <c r="NI1" s="316"/>
      <c r="NJ1" s="316"/>
      <c r="NK1" s="316"/>
      <c r="NL1" s="316"/>
      <c r="NM1" s="316"/>
      <c r="NN1" s="316"/>
      <c r="NO1" s="316"/>
      <c r="NP1" s="316"/>
      <c r="NQ1" s="316"/>
      <c r="NR1" s="316"/>
      <c r="NS1" s="316"/>
      <c r="NT1" s="316"/>
      <c r="NU1" s="316"/>
      <c r="NV1" s="316"/>
      <c r="NW1" s="316"/>
      <c r="NX1" s="316"/>
      <c r="NY1" s="316"/>
      <c r="NZ1" s="316"/>
      <c r="OA1" s="316"/>
      <c r="OB1" s="316"/>
      <c r="OC1" s="316"/>
      <c r="OD1" s="316"/>
      <c r="OE1" s="316"/>
      <c r="OF1" s="316"/>
      <c r="OG1" s="316"/>
      <c r="OH1" s="316"/>
      <c r="OI1" s="316"/>
      <c r="OJ1" s="316"/>
      <c r="OK1" s="316"/>
      <c r="OL1" s="316"/>
      <c r="OM1" s="316"/>
      <c r="ON1" s="316"/>
      <c r="OO1" s="316"/>
      <c r="OP1" s="316"/>
      <c r="OQ1" s="316"/>
      <c r="OR1" s="316"/>
      <c r="OS1" s="316"/>
      <c r="OT1" s="316"/>
      <c r="OU1" s="316"/>
      <c r="OV1" s="316"/>
      <c r="OW1" s="316"/>
      <c r="OX1" s="316"/>
      <c r="OY1" s="316"/>
      <c r="OZ1" s="316"/>
      <c r="PA1" s="316"/>
      <c r="PB1" s="316"/>
      <c r="PC1" s="316"/>
      <c r="PD1" s="316"/>
      <c r="PE1" s="316"/>
      <c r="PF1" s="316"/>
      <c r="PG1" s="316"/>
      <c r="PH1" s="316"/>
      <c r="PI1" s="316"/>
      <c r="PJ1" s="316"/>
      <c r="PK1" s="316"/>
      <c r="PL1" s="316"/>
      <c r="PM1" s="316"/>
      <c r="PN1" s="316"/>
      <c r="PO1" s="316"/>
      <c r="PP1" s="316"/>
      <c r="PQ1" s="316"/>
      <c r="PR1" s="316"/>
      <c r="PS1" s="316"/>
      <c r="PT1" s="316"/>
      <c r="PU1" s="316"/>
      <c r="PV1" s="316"/>
      <c r="PW1" s="316"/>
      <c r="PX1" s="316"/>
      <c r="PY1" s="316"/>
      <c r="PZ1" s="316"/>
      <c r="QA1" s="316"/>
      <c r="QB1" s="316"/>
      <c r="QC1" s="316"/>
      <c r="QD1" s="316"/>
      <c r="QE1" s="316"/>
      <c r="QF1" s="316"/>
      <c r="QG1" s="316"/>
      <c r="QH1" s="316"/>
      <c r="QI1" s="316"/>
      <c r="QJ1" s="316"/>
      <c r="QK1" s="316"/>
      <c r="QL1" s="316"/>
      <c r="QM1" s="316"/>
      <c r="QN1" s="316"/>
      <c r="QO1" s="316"/>
      <c r="QP1" s="316"/>
      <c r="QQ1" s="316"/>
      <c r="QR1" s="316"/>
      <c r="QS1" s="316"/>
      <c r="QT1" s="316"/>
      <c r="QU1" s="316"/>
      <c r="QV1" s="316"/>
      <c r="QW1" s="316"/>
      <c r="QX1" s="316"/>
      <c r="QY1" s="316"/>
      <c r="QZ1" s="316"/>
      <c r="RA1" s="316"/>
      <c r="RB1" s="316"/>
      <c r="RC1" s="316"/>
      <c r="RD1" s="316"/>
      <c r="RE1" s="316"/>
      <c r="RF1" s="316"/>
      <c r="RG1" s="316"/>
      <c r="RH1" s="316"/>
      <c r="RI1" s="316"/>
      <c r="RJ1" s="316"/>
      <c r="RK1" s="316"/>
      <c r="RL1" s="316"/>
      <c r="RM1" s="316"/>
      <c r="RN1" s="316"/>
      <c r="RO1" s="316"/>
      <c r="RP1" s="316"/>
      <c r="RQ1" s="316"/>
      <c r="RR1" s="316"/>
      <c r="RS1" s="316"/>
      <c r="RT1" s="316"/>
      <c r="RU1" s="316"/>
      <c r="RV1" s="316"/>
      <c r="RW1" s="316"/>
      <c r="RX1" s="316"/>
      <c r="RY1" s="316"/>
      <c r="RZ1" s="316"/>
      <c r="SA1" s="316"/>
      <c r="SB1" s="316"/>
      <c r="SC1" s="316"/>
      <c r="SD1" s="316"/>
      <c r="SE1" s="316"/>
      <c r="SF1" s="316"/>
      <c r="SG1" s="316"/>
      <c r="SH1" s="316"/>
      <c r="SI1" s="316"/>
      <c r="SJ1" s="316"/>
      <c r="SK1" s="316"/>
      <c r="SL1" s="316"/>
      <c r="SM1" s="316"/>
      <c r="SN1" s="316"/>
      <c r="SO1" s="316"/>
      <c r="SP1" s="316"/>
      <c r="SQ1" s="316"/>
      <c r="SR1" s="316"/>
      <c r="SS1" s="316"/>
      <c r="ST1" s="316"/>
      <c r="SU1" s="316"/>
      <c r="SV1" s="316"/>
      <c r="SW1" s="316"/>
      <c r="SX1" s="316"/>
      <c r="SY1" s="316"/>
      <c r="SZ1" s="316"/>
      <c r="TA1" s="316"/>
      <c r="TB1" s="316"/>
      <c r="TC1" s="316"/>
      <c r="TD1" s="316"/>
      <c r="TE1" s="316"/>
      <c r="TF1" s="316"/>
      <c r="TG1" s="316"/>
      <c r="TH1" s="316"/>
      <c r="TI1" s="316"/>
      <c r="TJ1" s="316"/>
      <c r="TK1" s="316"/>
      <c r="TL1" s="316"/>
      <c r="TM1" s="316"/>
      <c r="TN1" s="316"/>
      <c r="TO1" s="316"/>
      <c r="TP1" s="316"/>
      <c r="TQ1" s="316"/>
      <c r="TR1" s="316"/>
      <c r="TS1" s="316"/>
      <c r="TT1" s="316"/>
      <c r="TU1" s="316"/>
      <c r="TV1" s="316"/>
      <c r="TW1" s="316"/>
      <c r="TX1" s="316"/>
      <c r="TY1" s="316"/>
      <c r="TZ1" s="316"/>
      <c r="UA1" s="316"/>
      <c r="UB1" s="316"/>
      <c r="UC1" s="316"/>
      <c r="UD1" s="316"/>
      <c r="UE1" s="316"/>
      <c r="UF1" s="316"/>
      <c r="UG1" s="316"/>
      <c r="UH1" s="316"/>
      <c r="UI1" s="316"/>
      <c r="UJ1" s="316"/>
      <c r="UK1" s="316"/>
      <c r="UL1" s="316"/>
      <c r="UM1" s="316"/>
      <c r="UN1" s="316"/>
      <c r="UO1" s="316"/>
      <c r="UP1" s="316"/>
      <c r="UQ1" s="316"/>
      <c r="UR1" s="316"/>
      <c r="US1" s="316"/>
      <c r="UT1" s="316"/>
      <c r="UU1" s="316"/>
      <c r="UV1" s="316"/>
      <c r="UW1" s="316"/>
      <c r="UX1" s="316"/>
      <c r="UY1" s="316"/>
      <c r="UZ1" s="316"/>
      <c r="VA1" s="316"/>
      <c r="VB1" s="316"/>
      <c r="VC1" s="316"/>
      <c r="VD1" s="316"/>
      <c r="VE1" s="316"/>
      <c r="VF1" s="316"/>
      <c r="VG1" s="316"/>
      <c r="VH1" s="316"/>
      <c r="VI1" s="316"/>
      <c r="VJ1" s="316"/>
      <c r="VK1" s="316"/>
      <c r="VL1" s="316"/>
      <c r="VM1" s="316"/>
      <c r="VN1" s="316"/>
      <c r="VO1" s="316"/>
      <c r="VP1" s="316"/>
      <c r="VQ1" s="316"/>
      <c r="VR1" s="316"/>
      <c r="VS1" s="316"/>
      <c r="VT1" s="316"/>
      <c r="VU1" s="316"/>
      <c r="VV1" s="316"/>
      <c r="VW1" s="316"/>
      <c r="VX1" s="316"/>
      <c r="VY1" s="316"/>
      <c r="VZ1" s="316"/>
      <c r="WA1" s="316"/>
      <c r="WB1" s="316"/>
      <c r="WC1" s="316"/>
      <c r="WD1" s="316"/>
      <c r="WE1" s="316"/>
      <c r="WF1" s="316"/>
      <c r="WG1" s="316"/>
      <c r="WH1" s="316"/>
      <c r="WI1" s="316"/>
      <c r="WJ1" s="316"/>
      <c r="WK1" s="316"/>
      <c r="WL1" s="316"/>
      <c r="WM1" s="316"/>
      <c r="WN1" s="316"/>
      <c r="WO1" s="316"/>
      <c r="WP1" s="316"/>
      <c r="WQ1" s="316"/>
      <c r="WR1" s="316"/>
      <c r="WS1" s="316"/>
      <c r="WT1" s="316"/>
      <c r="WU1" s="316"/>
      <c r="WV1" s="316"/>
      <c r="WW1" s="316"/>
      <c r="WX1" s="316"/>
      <c r="WY1" s="316"/>
      <c r="WZ1" s="316"/>
      <c r="XA1" s="316"/>
      <c r="XB1" s="316"/>
      <c r="XC1" s="316"/>
      <c r="XD1" s="316"/>
      <c r="XE1" s="316"/>
      <c r="XF1" s="316"/>
      <c r="XG1" s="316"/>
      <c r="XH1" s="316"/>
      <c r="XI1" s="316"/>
      <c r="XJ1" s="316"/>
      <c r="XK1" s="316"/>
      <c r="XL1" s="316"/>
      <c r="XM1" s="316"/>
      <c r="XN1" s="316"/>
      <c r="XO1" s="316"/>
      <c r="XP1" s="316"/>
      <c r="XQ1" s="316"/>
      <c r="XR1" s="316"/>
      <c r="XS1" s="316"/>
      <c r="XT1" s="316"/>
      <c r="XU1" s="316"/>
      <c r="XV1" s="316"/>
      <c r="XW1" s="316"/>
      <c r="XX1" s="316"/>
      <c r="XY1" s="316"/>
      <c r="XZ1" s="316"/>
      <c r="YA1" s="316"/>
      <c r="YB1" s="316"/>
      <c r="YC1" s="316"/>
      <c r="YD1" s="316"/>
      <c r="YE1" s="316"/>
      <c r="YF1" s="316"/>
      <c r="YG1" s="316"/>
      <c r="YH1" s="316"/>
      <c r="YI1" s="316"/>
      <c r="YJ1" s="316"/>
      <c r="YK1" s="316"/>
      <c r="YL1" s="316"/>
      <c r="YM1" s="316"/>
      <c r="YN1" s="316"/>
      <c r="YO1" s="316"/>
      <c r="YP1" s="316"/>
      <c r="YQ1" s="316"/>
      <c r="YR1" s="316"/>
      <c r="YS1" s="316"/>
      <c r="YT1" s="316"/>
      <c r="YU1" s="316"/>
      <c r="YV1" s="316"/>
      <c r="YW1" s="316"/>
      <c r="YX1" s="316"/>
      <c r="YY1" s="316"/>
      <c r="YZ1" s="316"/>
      <c r="ZA1" s="316"/>
      <c r="ZB1" s="316"/>
      <c r="ZC1" s="316"/>
      <c r="ZD1" s="316"/>
      <c r="ZE1" s="316"/>
      <c r="ZF1" s="316"/>
      <c r="ZG1" s="316"/>
      <c r="ZH1" s="316"/>
      <c r="ZI1" s="316"/>
      <c r="ZJ1" s="316"/>
      <c r="ZK1" s="316"/>
      <c r="ZL1" s="316"/>
      <c r="ZM1" s="316"/>
      <c r="ZN1" s="316"/>
      <c r="ZO1" s="316"/>
      <c r="ZP1" s="316"/>
      <c r="ZQ1" s="316"/>
      <c r="ZR1" s="316"/>
      <c r="ZS1" s="316"/>
      <c r="ZT1" s="316"/>
      <c r="ZU1" s="316"/>
      <c r="ZV1" s="316"/>
      <c r="ZW1" s="316"/>
      <c r="ZX1" s="316"/>
      <c r="ZY1" s="316"/>
      <c r="ZZ1" s="316"/>
      <c r="AAA1" s="316"/>
      <c r="AAB1" s="316"/>
      <c r="AAC1" s="316"/>
      <c r="AAD1" s="316"/>
      <c r="AAE1" s="316"/>
      <c r="AAF1" s="316"/>
      <c r="AAG1" s="316"/>
      <c r="AAH1" s="316"/>
      <c r="AAI1" s="316"/>
      <c r="AAJ1" s="316"/>
      <c r="AAK1" s="316"/>
      <c r="AAL1" s="316"/>
      <c r="AAM1" s="316"/>
      <c r="AAN1" s="316"/>
      <c r="AAO1" s="316"/>
      <c r="AAP1" s="316"/>
      <c r="AAQ1" s="316"/>
      <c r="AAR1" s="316"/>
      <c r="AAS1" s="316"/>
      <c r="AAT1" s="316"/>
      <c r="AAU1" s="316"/>
      <c r="AAV1" s="316"/>
      <c r="AAW1" s="316"/>
      <c r="AAX1" s="316"/>
      <c r="AAY1" s="316"/>
      <c r="AAZ1" s="316"/>
      <c r="ABA1" s="316"/>
      <c r="ABB1" s="316"/>
      <c r="ABC1" s="316"/>
      <c r="ABD1" s="316"/>
      <c r="ABE1" s="316"/>
      <c r="ABF1" s="316"/>
      <c r="ABG1" s="316"/>
      <c r="ABH1" s="316"/>
      <c r="ABI1" s="316"/>
      <c r="ABJ1" s="316"/>
      <c r="ABK1" s="316"/>
      <c r="ABL1" s="316"/>
      <c r="ABM1" s="316"/>
      <c r="ABN1" s="316"/>
      <c r="ABO1" s="316"/>
      <c r="ABP1" s="316"/>
      <c r="ABQ1" s="316"/>
      <c r="ABR1" s="316"/>
      <c r="ABS1" s="316"/>
      <c r="ABT1" s="316"/>
      <c r="ABU1" s="316"/>
      <c r="ABV1" s="316"/>
      <c r="ABW1" s="316"/>
      <c r="ABX1" s="316"/>
      <c r="ABY1" s="316"/>
      <c r="ABZ1" s="316"/>
      <c r="ACA1" s="316"/>
      <c r="ACB1" s="316"/>
      <c r="ACC1" s="316"/>
      <c r="ACD1" s="316"/>
      <c r="ACE1" s="316"/>
      <c r="ACF1" s="316"/>
      <c r="ACG1" s="316"/>
      <c r="ACH1" s="316"/>
      <c r="ACI1" s="316"/>
      <c r="ACJ1" s="316"/>
      <c r="ACK1" s="316"/>
      <c r="ACL1" s="316"/>
      <c r="ACM1" s="316"/>
      <c r="ACN1" s="316"/>
      <c r="ACO1" s="316"/>
      <c r="ACP1" s="316"/>
      <c r="ACQ1" s="316"/>
      <c r="ACR1" s="316"/>
      <c r="ACS1" s="316"/>
      <c r="ACT1" s="316"/>
      <c r="ACU1" s="316"/>
      <c r="ACV1" s="316"/>
      <c r="ACW1" s="316"/>
      <c r="ACX1" s="316"/>
      <c r="ACY1" s="316"/>
      <c r="ACZ1" s="316"/>
      <c r="ADA1" s="316"/>
      <c r="ADB1" s="316"/>
      <c r="ADC1" s="316"/>
      <c r="ADD1" s="316"/>
      <c r="ADE1" s="316"/>
      <c r="ADF1" s="316"/>
      <c r="ADG1" s="316"/>
      <c r="ADH1" s="316"/>
      <c r="ADI1" s="316"/>
      <c r="ADJ1" s="316"/>
      <c r="ADK1" s="316"/>
      <c r="ADL1" s="316"/>
      <c r="ADM1" s="316"/>
      <c r="ADN1" s="316"/>
      <c r="ADO1" s="316"/>
      <c r="ADP1" s="316"/>
      <c r="ADQ1" s="316"/>
      <c r="ADR1" s="316"/>
      <c r="ADS1" s="316"/>
      <c r="ADT1" s="316"/>
      <c r="ADU1" s="316"/>
      <c r="ADV1" s="316"/>
      <c r="ADW1" s="316"/>
      <c r="ADX1" s="316"/>
      <c r="ADY1" s="316"/>
      <c r="ADZ1" s="316"/>
      <c r="AEA1" s="316"/>
      <c r="AEB1" s="316"/>
      <c r="AEC1" s="316"/>
      <c r="AED1" s="316"/>
      <c r="AEE1" s="316"/>
      <c r="AEF1" s="316"/>
      <c r="AEG1" s="316"/>
      <c r="AEH1" s="316"/>
      <c r="AEI1" s="316"/>
      <c r="AEJ1" s="316"/>
      <c r="AEK1" s="316"/>
      <c r="AEL1" s="316"/>
      <c r="AEM1" s="316"/>
      <c r="AEN1" s="316"/>
      <c r="AEO1" s="316"/>
      <c r="AEP1" s="316"/>
      <c r="AEQ1" s="316"/>
      <c r="AER1" s="316"/>
      <c r="AES1" s="316"/>
      <c r="AET1" s="316"/>
      <c r="AEU1" s="316"/>
      <c r="AEV1" s="316"/>
      <c r="AEW1" s="316"/>
      <c r="AEX1" s="316"/>
      <c r="AEY1" s="316"/>
      <c r="AEZ1" s="316"/>
      <c r="AFA1" s="316"/>
      <c r="AFB1" s="316"/>
      <c r="AFC1" s="316"/>
      <c r="AFD1" s="316"/>
      <c r="AFE1" s="316"/>
      <c r="AFF1" s="316"/>
      <c r="AFG1" s="316"/>
      <c r="AFH1" s="316"/>
      <c r="AFI1" s="316"/>
      <c r="AFJ1" s="316"/>
      <c r="AFK1" s="316"/>
      <c r="AFL1" s="316"/>
      <c r="AFM1" s="316"/>
      <c r="AFN1" s="316"/>
      <c r="AFO1" s="316"/>
      <c r="AFP1" s="316"/>
      <c r="AFQ1" s="316"/>
      <c r="AFR1" s="316"/>
      <c r="AFS1" s="316"/>
      <c r="AFT1" s="316"/>
      <c r="AFU1" s="316"/>
      <c r="AFV1" s="316"/>
      <c r="AFW1" s="316"/>
      <c r="AFX1" s="316"/>
      <c r="AFY1" s="316"/>
      <c r="AFZ1" s="316"/>
      <c r="AGA1" s="316"/>
      <c r="AGB1" s="316"/>
      <c r="AGC1" s="316"/>
      <c r="AGD1" s="316"/>
      <c r="AGE1" s="316"/>
      <c r="AGF1" s="316"/>
      <c r="AGG1" s="316"/>
      <c r="AGH1" s="316"/>
      <c r="AGI1" s="316"/>
      <c r="AGJ1" s="316"/>
      <c r="AGK1" s="316"/>
      <c r="AGL1" s="316"/>
      <c r="AGM1" s="316"/>
      <c r="AGN1" s="316"/>
      <c r="AGO1" s="316"/>
      <c r="AGP1" s="316"/>
      <c r="AGQ1" s="316"/>
      <c r="AGR1" s="316"/>
      <c r="AGS1" s="316"/>
      <c r="AGT1" s="316"/>
      <c r="AGU1" s="316"/>
      <c r="AGV1" s="316"/>
      <c r="AGW1" s="316"/>
      <c r="AGX1" s="316"/>
      <c r="AGY1" s="316"/>
      <c r="AGZ1" s="316"/>
      <c r="AHA1" s="316"/>
      <c r="AHB1" s="316"/>
      <c r="AHC1" s="316"/>
      <c r="AHD1" s="316"/>
      <c r="AHE1" s="316"/>
      <c r="AHF1" s="316"/>
      <c r="AHG1" s="316"/>
      <c r="AHH1" s="316"/>
      <c r="AHI1" s="316"/>
      <c r="AHJ1" s="316"/>
      <c r="AHK1" s="316"/>
      <c r="AHL1" s="316"/>
      <c r="AHM1" s="316"/>
      <c r="AHN1" s="316"/>
      <c r="AHO1" s="316"/>
      <c r="AHP1" s="316"/>
      <c r="AHQ1" s="316"/>
      <c r="AHR1" s="316"/>
      <c r="AHS1" s="316"/>
      <c r="AHT1" s="316"/>
      <c r="AHU1" s="316"/>
      <c r="AHV1" s="316"/>
      <c r="AHW1" s="316"/>
      <c r="AHX1" s="316"/>
      <c r="AHY1" s="316"/>
      <c r="AHZ1" s="316"/>
      <c r="AIA1" s="316"/>
      <c r="AIB1" s="316"/>
      <c r="AIC1" s="316"/>
      <c r="AID1" s="316"/>
      <c r="AIE1" s="316"/>
      <c r="AIF1" s="316"/>
      <c r="AIG1" s="316"/>
      <c r="AIH1" s="316"/>
      <c r="AII1" s="316"/>
      <c r="AIJ1" s="316"/>
      <c r="AIK1" s="316"/>
      <c r="AIL1" s="316"/>
      <c r="AIM1" s="316"/>
      <c r="AIN1" s="316"/>
      <c r="AIO1" s="316"/>
      <c r="AIP1" s="316"/>
      <c r="AIQ1" s="316"/>
      <c r="AIR1" s="316"/>
      <c r="AIS1" s="316"/>
      <c r="AIT1" s="316"/>
      <c r="AIU1" s="316"/>
      <c r="AIV1" s="316"/>
      <c r="AIW1" s="316"/>
      <c r="AIX1" s="316"/>
      <c r="AIY1" s="316"/>
      <c r="AIZ1" s="316"/>
      <c r="AJA1" s="316"/>
      <c r="AJB1" s="316"/>
      <c r="AJC1" s="316"/>
      <c r="AJD1" s="316"/>
      <c r="AJE1" s="316"/>
      <c r="AJF1" s="316"/>
      <c r="AJG1" s="316"/>
      <c r="AJH1" s="316"/>
      <c r="AJI1" s="316"/>
      <c r="AJJ1" s="316"/>
      <c r="AJK1" s="316"/>
      <c r="AJL1" s="316"/>
      <c r="AJM1" s="316"/>
      <c r="AJN1" s="316"/>
      <c r="AJO1" s="316"/>
      <c r="AJP1" s="316"/>
      <c r="AJQ1" s="316"/>
      <c r="AJR1" s="316"/>
      <c r="AJS1" s="316"/>
      <c r="AJT1" s="316"/>
      <c r="AJU1" s="316"/>
      <c r="AJV1" s="316"/>
      <c r="AJW1" s="316"/>
      <c r="AJX1" s="316"/>
      <c r="AJY1" s="316"/>
      <c r="AJZ1" s="316"/>
      <c r="AKA1" s="316"/>
      <c r="AKB1" s="316"/>
      <c r="AKC1" s="316"/>
      <c r="AKD1" s="316"/>
      <c r="AKE1" s="316"/>
      <c r="AKF1" s="316"/>
      <c r="AKG1" s="316"/>
      <c r="AKH1" s="316"/>
      <c r="AKI1" s="316"/>
      <c r="AKJ1" s="316"/>
      <c r="AKK1" s="316"/>
      <c r="AKL1" s="316"/>
      <c r="AKM1" s="316"/>
      <c r="AKN1" s="316"/>
      <c r="AKO1" s="316"/>
      <c r="AKP1" s="316"/>
      <c r="AKQ1" s="316"/>
      <c r="AKR1" s="316"/>
      <c r="AKS1" s="316"/>
      <c r="AKT1" s="316"/>
      <c r="AKU1" s="316"/>
      <c r="AKV1" s="316"/>
      <c r="AKW1" s="316"/>
      <c r="AKX1" s="316"/>
      <c r="AKY1" s="316"/>
      <c r="AKZ1" s="316"/>
      <c r="ALA1" s="316"/>
      <c r="ALB1" s="316"/>
      <c r="ALC1" s="316"/>
      <c r="ALD1" s="316"/>
      <c r="ALE1" s="316"/>
      <c r="ALF1" s="316"/>
      <c r="ALG1" s="316"/>
      <c r="ALH1" s="316"/>
      <c r="ALI1" s="316"/>
      <c r="ALJ1" s="316"/>
      <c r="ALK1" s="316"/>
      <c r="ALL1" s="316"/>
      <c r="ALM1" s="316"/>
      <c r="ALN1" s="316"/>
      <c r="ALO1" s="316"/>
      <c r="ALP1" s="316"/>
      <c r="ALQ1" s="316"/>
      <c r="ALR1" s="316"/>
      <c r="ALS1" s="316"/>
      <c r="ALT1" s="316"/>
      <c r="ALU1" s="316"/>
      <c r="ALV1" s="316"/>
      <c r="ALW1" s="316"/>
      <c r="ALX1" s="316"/>
      <c r="ALY1" s="316"/>
      <c r="ALZ1" s="316"/>
      <c r="AMA1" s="316"/>
      <c r="AMB1" s="316"/>
      <c r="AMC1" s="316"/>
      <c r="AMD1" s="316"/>
      <c r="AME1" s="316"/>
      <c r="AMF1" s="316"/>
      <c r="AMG1" s="316"/>
      <c r="AMH1" s="316"/>
      <c r="AMI1" s="316"/>
      <c r="AMJ1" s="316"/>
      <c r="AMK1" s="316"/>
      <c r="AML1" s="316"/>
      <c r="AMM1" s="316"/>
      <c r="AMN1" s="316"/>
      <c r="AMO1" s="316"/>
      <c r="AMP1" s="316"/>
      <c r="AMQ1" s="316"/>
      <c r="AMR1" s="316"/>
      <c r="AMS1" s="316"/>
      <c r="AMT1" s="316"/>
      <c r="AMU1" s="316"/>
      <c r="AMV1" s="316"/>
      <c r="AMW1" s="316"/>
      <c r="AMX1" s="316"/>
      <c r="AMY1" s="316"/>
      <c r="AMZ1" s="316"/>
      <c r="ANA1" s="316"/>
      <c r="ANB1" s="316"/>
      <c r="ANC1" s="316"/>
      <c r="AND1" s="316"/>
      <c r="ANE1" s="316"/>
      <c r="ANF1" s="316"/>
      <c r="ANG1" s="316"/>
      <c r="ANH1" s="316"/>
      <c r="ANI1" s="316"/>
      <c r="ANJ1" s="316"/>
      <c r="ANK1" s="316"/>
      <c r="ANL1" s="316"/>
      <c r="ANM1" s="316"/>
      <c r="ANN1" s="316"/>
      <c r="ANO1" s="316"/>
      <c r="ANP1" s="316"/>
      <c r="ANQ1" s="316"/>
      <c r="ANR1" s="316"/>
      <c r="ANS1" s="316"/>
      <c r="ANT1" s="316"/>
      <c r="ANU1" s="316"/>
      <c r="ANV1" s="316"/>
      <c r="ANW1" s="316"/>
      <c r="ANX1" s="316"/>
      <c r="ANY1" s="316"/>
      <c r="ANZ1" s="316"/>
      <c r="AOA1" s="316"/>
      <c r="AOB1" s="316"/>
      <c r="AOC1" s="316"/>
      <c r="AOD1" s="316"/>
      <c r="AOE1" s="316"/>
      <c r="AOF1" s="316"/>
      <c r="AOG1" s="316"/>
      <c r="AOH1" s="316"/>
      <c r="AOI1" s="316"/>
      <c r="AOJ1" s="316"/>
      <c r="AOK1" s="316"/>
      <c r="AOL1" s="316"/>
      <c r="AOM1" s="316"/>
      <c r="AON1" s="316"/>
      <c r="AOO1" s="316"/>
      <c r="AOP1" s="316"/>
      <c r="AOQ1" s="316"/>
      <c r="AOR1" s="316"/>
      <c r="AOS1" s="316"/>
      <c r="AOT1" s="316"/>
      <c r="AOU1" s="316"/>
      <c r="AOV1" s="316"/>
      <c r="AOW1" s="316"/>
      <c r="AOX1" s="316"/>
      <c r="AOY1" s="316"/>
      <c r="AOZ1" s="316"/>
      <c r="APA1" s="316"/>
      <c r="APB1" s="316"/>
      <c r="APC1" s="316"/>
      <c r="APD1" s="316"/>
      <c r="APE1" s="316"/>
      <c r="APF1" s="316"/>
      <c r="APG1" s="316"/>
      <c r="APH1" s="316"/>
      <c r="API1" s="316"/>
      <c r="APJ1" s="316"/>
      <c r="APK1" s="316"/>
      <c r="APL1" s="316"/>
      <c r="APM1" s="316"/>
      <c r="APN1" s="316"/>
      <c r="APO1" s="316"/>
      <c r="APP1" s="316"/>
      <c r="APQ1" s="316"/>
      <c r="APR1" s="316"/>
      <c r="APS1" s="316"/>
      <c r="APT1" s="316"/>
      <c r="APU1" s="316"/>
      <c r="APV1" s="316"/>
      <c r="APW1" s="316"/>
      <c r="APX1" s="316"/>
      <c r="APY1" s="316"/>
      <c r="APZ1" s="316"/>
      <c r="AQA1" s="316"/>
      <c r="AQB1" s="316"/>
      <c r="AQC1" s="316"/>
      <c r="AQD1" s="316"/>
      <c r="AQE1" s="316"/>
      <c r="AQF1" s="316"/>
      <c r="AQG1" s="316"/>
      <c r="AQH1" s="316"/>
      <c r="AQI1" s="316"/>
      <c r="AQJ1" s="316"/>
      <c r="AQK1" s="316"/>
      <c r="AQL1" s="316"/>
      <c r="AQM1" s="316"/>
      <c r="AQN1" s="316"/>
      <c r="AQO1" s="316"/>
      <c r="AQP1" s="316"/>
      <c r="AQQ1" s="316"/>
      <c r="AQR1" s="316"/>
      <c r="AQS1" s="316"/>
      <c r="AQT1" s="316"/>
      <c r="AQU1" s="316"/>
      <c r="AQV1" s="316"/>
      <c r="AQW1" s="316"/>
      <c r="AQX1" s="316"/>
      <c r="AQY1" s="316"/>
      <c r="AQZ1" s="316"/>
      <c r="ARA1" s="316"/>
      <c r="ARB1" s="316"/>
      <c r="ARC1" s="316"/>
      <c r="ARD1" s="316"/>
      <c r="ARE1" s="316"/>
      <c r="ARF1" s="316"/>
      <c r="ARG1" s="316"/>
      <c r="ARH1" s="316"/>
      <c r="ARI1" s="316"/>
      <c r="ARJ1" s="316"/>
      <c r="ARK1" s="316"/>
      <c r="ARL1" s="316"/>
      <c r="ARM1" s="316"/>
      <c r="ARN1" s="316"/>
      <c r="ARO1" s="316"/>
      <c r="ARP1" s="316"/>
      <c r="ARQ1" s="316"/>
      <c r="ARR1" s="316"/>
      <c r="ARS1" s="316"/>
      <c r="ART1" s="316"/>
      <c r="ARU1" s="316"/>
      <c r="ARV1" s="316"/>
      <c r="ARW1" s="316"/>
      <c r="ARX1" s="316"/>
      <c r="ARY1" s="316"/>
      <c r="ARZ1" s="316"/>
      <c r="ASA1" s="316"/>
      <c r="ASB1" s="316"/>
      <c r="ASC1" s="316"/>
      <c r="ASD1" s="316"/>
      <c r="ASE1" s="316"/>
      <c r="ASF1" s="316"/>
      <c r="ASG1" s="316"/>
      <c r="ASH1" s="316"/>
      <c r="ASI1" s="316"/>
      <c r="ASJ1" s="316"/>
      <c r="ASK1" s="316"/>
      <c r="ASL1" s="316"/>
      <c r="ASM1" s="316"/>
      <c r="ASN1" s="316"/>
      <c r="ASO1" s="316"/>
      <c r="ASP1" s="316"/>
      <c r="ASQ1" s="316"/>
      <c r="ASR1" s="316"/>
      <c r="ASS1" s="316"/>
      <c r="AST1" s="316"/>
      <c r="ASU1" s="316"/>
      <c r="ASV1" s="316"/>
      <c r="ASW1" s="316"/>
      <c r="ASX1" s="316"/>
      <c r="ASY1" s="316"/>
      <c r="ASZ1" s="316"/>
      <c r="ATA1" s="316"/>
      <c r="ATB1" s="316"/>
      <c r="ATC1" s="316"/>
      <c r="ATD1" s="316"/>
      <c r="ATE1" s="316"/>
      <c r="ATF1" s="316"/>
      <c r="ATG1" s="316"/>
      <c r="ATH1" s="316"/>
      <c r="ATI1" s="316"/>
      <c r="ATJ1" s="316"/>
      <c r="ATK1" s="316"/>
      <c r="ATL1" s="316"/>
      <c r="ATM1" s="316"/>
      <c r="ATN1" s="316"/>
      <c r="ATO1" s="316"/>
      <c r="ATP1" s="316"/>
      <c r="ATQ1" s="316"/>
      <c r="ATR1" s="316"/>
      <c r="ATS1" s="316"/>
      <c r="ATT1" s="316"/>
      <c r="ATU1" s="316"/>
      <c r="ATV1" s="316"/>
      <c r="ATW1" s="316"/>
      <c r="ATX1" s="316"/>
      <c r="ATY1" s="316"/>
      <c r="ATZ1" s="316"/>
      <c r="AUA1" s="316"/>
      <c r="AUB1" s="316"/>
      <c r="AUC1" s="316"/>
      <c r="AUD1" s="316"/>
      <c r="AUE1" s="316"/>
      <c r="AUF1" s="316"/>
      <c r="AUG1" s="316"/>
      <c r="AUH1" s="316"/>
      <c r="AUI1" s="316"/>
      <c r="AUJ1" s="316"/>
      <c r="AUK1" s="316"/>
      <c r="AUL1" s="316"/>
      <c r="AUM1" s="316"/>
      <c r="AUN1" s="316"/>
      <c r="AUO1" s="316"/>
      <c r="AUP1" s="316"/>
      <c r="AUQ1" s="316"/>
      <c r="AUR1" s="316"/>
      <c r="AUS1" s="316"/>
      <c r="AUT1" s="316"/>
      <c r="AUU1" s="316"/>
      <c r="AUV1" s="316"/>
      <c r="AUW1" s="316"/>
      <c r="AUX1" s="316"/>
      <c r="AUY1" s="316"/>
      <c r="AUZ1" s="316"/>
      <c r="AVA1" s="316"/>
      <c r="AVB1" s="316"/>
      <c r="AVC1" s="316"/>
      <c r="AVD1" s="316"/>
      <c r="AVE1" s="316"/>
      <c r="AVF1" s="316"/>
      <c r="AVG1" s="316"/>
      <c r="AVH1" s="316"/>
      <c r="AVI1" s="316"/>
      <c r="AVJ1" s="316"/>
      <c r="AVK1" s="316"/>
      <c r="AVL1" s="316"/>
      <c r="AVM1" s="316"/>
      <c r="AVN1" s="316"/>
      <c r="AVO1" s="316"/>
      <c r="AVP1" s="316"/>
      <c r="AVQ1" s="316"/>
      <c r="AVR1" s="316"/>
      <c r="AVS1" s="316"/>
      <c r="AVT1" s="316"/>
      <c r="AVU1" s="316"/>
      <c r="AVV1" s="316"/>
      <c r="AVW1" s="316"/>
      <c r="AVX1" s="316"/>
      <c r="AVY1" s="316"/>
      <c r="AVZ1" s="316"/>
      <c r="AWA1" s="316"/>
      <c r="AWB1" s="316"/>
      <c r="AWC1" s="316"/>
      <c r="AWD1" s="316"/>
      <c r="AWE1" s="316"/>
      <c r="AWF1" s="316"/>
      <c r="AWG1" s="316"/>
      <c r="AWH1" s="316"/>
      <c r="AWI1" s="316"/>
      <c r="AWJ1" s="316"/>
      <c r="AWK1" s="316"/>
      <c r="AWL1" s="316"/>
      <c r="AWM1" s="316"/>
      <c r="AWN1" s="316"/>
      <c r="AWO1" s="316"/>
      <c r="AWP1" s="316"/>
      <c r="AWQ1" s="316"/>
      <c r="AWR1" s="316"/>
      <c r="AWS1" s="316"/>
      <c r="AWT1" s="316"/>
      <c r="AWU1" s="316"/>
      <c r="AWV1" s="316"/>
      <c r="AWW1" s="316"/>
      <c r="AWX1" s="316"/>
      <c r="AWY1" s="316"/>
      <c r="AWZ1" s="316"/>
      <c r="AXA1" s="316"/>
      <c r="AXB1" s="316"/>
      <c r="AXC1" s="316"/>
      <c r="AXD1" s="316"/>
      <c r="AXE1" s="316"/>
      <c r="AXF1" s="316"/>
      <c r="AXG1" s="316"/>
      <c r="AXH1" s="316"/>
      <c r="AXI1" s="316"/>
      <c r="AXJ1" s="316"/>
      <c r="AXK1" s="316"/>
      <c r="AXL1" s="316"/>
      <c r="AXM1" s="316"/>
      <c r="AXN1" s="316"/>
      <c r="AXO1" s="316"/>
      <c r="AXP1" s="316"/>
      <c r="AXQ1" s="316"/>
      <c r="AXR1" s="316"/>
      <c r="AXS1" s="316"/>
      <c r="AXT1" s="316"/>
      <c r="AXU1" s="316"/>
      <c r="AXV1" s="316"/>
      <c r="AXW1" s="316"/>
      <c r="AXX1" s="316"/>
      <c r="AXY1" s="316"/>
      <c r="AXZ1" s="316"/>
      <c r="AYA1" s="316"/>
      <c r="AYB1" s="316"/>
      <c r="AYC1" s="316"/>
      <c r="AYD1" s="316"/>
      <c r="AYE1" s="316"/>
      <c r="AYF1" s="316"/>
      <c r="AYG1" s="316"/>
      <c r="AYH1" s="316"/>
      <c r="AYI1" s="316"/>
      <c r="AYJ1" s="316"/>
      <c r="AYK1" s="316"/>
      <c r="AYL1" s="316"/>
      <c r="AYM1" s="316"/>
      <c r="AYN1" s="316"/>
      <c r="AYO1" s="316"/>
      <c r="AYP1" s="316"/>
      <c r="AYQ1" s="316"/>
      <c r="AYR1" s="316"/>
      <c r="AYS1" s="316"/>
      <c r="AYT1" s="316"/>
      <c r="AYU1" s="316"/>
      <c r="AYV1" s="316"/>
      <c r="AYW1" s="316"/>
      <c r="AYX1" s="316"/>
      <c r="AYY1" s="316"/>
      <c r="AYZ1" s="316"/>
      <c r="AZA1" s="316"/>
      <c r="AZB1" s="316"/>
      <c r="AZC1" s="316"/>
      <c r="AZD1" s="316"/>
      <c r="AZE1" s="316"/>
      <c r="AZF1" s="316"/>
      <c r="AZG1" s="316"/>
      <c r="AZH1" s="316"/>
      <c r="AZI1" s="316"/>
      <c r="AZJ1" s="316"/>
      <c r="AZK1" s="316"/>
      <c r="AZL1" s="316"/>
      <c r="AZM1" s="316"/>
      <c r="AZN1" s="316"/>
      <c r="AZO1" s="316"/>
      <c r="AZP1" s="316"/>
      <c r="AZQ1" s="316"/>
      <c r="AZR1" s="316"/>
      <c r="AZS1" s="316"/>
      <c r="AZT1" s="316"/>
      <c r="AZU1" s="316"/>
      <c r="AZV1" s="316"/>
      <c r="AZW1" s="316"/>
      <c r="AZX1" s="316"/>
      <c r="AZY1" s="316"/>
      <c r="AZZ1" s="316"/>
      <c r="BAA1" s="316"/>
      <c r="BAB1" s="316"/>
      <c r="BAC1" s="316"/>
      <c r="BAD1" s="316"/>
      <c r="BAE1" s="316"/>
      <c r="BAF1" s="316"/>
      <c r="BAG1" s="316"/>
      <c r="BAH1" s="316"/>
      <c r="BAI1" s="316"/>
      <c r="BAJ1" s="316"/>
      <c r="BAK1" s="316"/>
      <c r="BAL1" s="316"/>
      <c r="BAM1" s="316"/>
      <c r="BAN1" s="316"/>
      <c r="BAO1" s="316"/>
      <c r="BAP1" s="316"/>
      <c r="BAQ1" s="316"/>
      <c r="BAR1" s="316"/>
      <c r="BAS1" s="316"/>
      <c r="BAT1" s="316"/>
      <c r="BAU1" s="316"/>
      <c r="BAV1" s="316"/>
      <c r="BAW1" s="316"/>
      <c r="BAX1" s="316"/>
      <c r="BAY1" s="316"/>
      <c r="BAZ1" s="316"/>
      <c r="BBA1" s="316"/>
      <c r="BBB1" s="316"/>
      <c r="BBC1" s="316"/>
      <c r="BBD1" s="316"/>
      <c r="BBE1" s="316"/>
      <c r="BBF1" s="316"/>
      <c r="BBG1" s="316"/>
      <c r="BBH1" s="316"/>
      <c r="BBI1" s="316"/>
      <c r="BBJ1" s="316"/>
      <c r="BBK1" s="316"/>
      <c r="BBL1" s="316"/>
      <c r="BBM1" s="316"/>
      <c r="BBN1" s="316"/>
      <c r="BBO1" s="316"/>
      <c r="BBP1" s="316"/>
      <c r="BBQ1" s="316"/>
      <c r="BBR1" s="316"/>
      <c r="BBS1" s="316"/>
      <c r="BBT1" s="316"/>
      <c r="BBU1" s="316"/>
      <c r="BBV1" s="316"/>
      <c r="BBW1" s="316"/>
      <c r="BBX1" s="316"/>
      <c r="BBY1" s="316"/>
      <c r="BBZ1" s="316"/>
      <c r="BCA1" s="316"/>
      <c r="BCB1" s="316"/>
      <c r="BCC1" s="316"/>
      <c r="BCD1" s="316"/>
      <c r="BCE1" s="316"/>
      <c r="BCF1" s="316"/>
      <c r="BCG1" s="316"/>
      <c r="BCH1" s="316"/>
      <c r="BCI1" s="316"/>
      <c r="BCJ1" s="316"/>
      <c r="BCK1" s="316"/>
      <c r="BCL1" s="316"/>
      <c r="BCM1" s="316"/>
      <c r="BCN1" s="316"/>
      <c r="BCO1" s="316"/>
      <c r="BCP1" s="316"/>
      <c r="BCQ1" s="316"/>
      <c r="BCR1" s="316"/>
      <c r="BCS1" s="316"/>
      <c r="BCT1" s="316"/>
      <c r="BCU1" s="316"/>
      <c r="BCV1" s="316"/>
      <c r="BCW1" s="316"/>
      <c r="BCX1" s="316"/>
      <c r="BCY1" s="316"/>
      <c r="BCZ1" s="316"/>
      <c r="BDA1" s="316"/>
      <c r="BDB1" s="316"/>
      <c r="BDC1" s="316"/>
      <c r="BDD1" s="316"/>
      <c r="BDE1" s="316"/>
      <c r="BDF1" s="316"/>
      <c r="BDG1" s="316"/>
      <c r="BDH1" s="316"/>
      <c r="BDI1" s="316"/>
      <c r="BDJ1" s="316"/>
      <c r="BDK1" s="316"/>
      <c r="BDL1" s="316"/>
      <c r="BDM1" s="316"/>
      <c r="BDN1" s="316"/>
      <c r="BDO1" s="316"/>
      <c r="BDP1" s="316"/>
      <c r="BDQ1" s="316"/>
      <c r="BDR1" s="316"/>
      <c r="BDS1" s="316"/>
      <c r="BDT1" s="316"/>
      <c r="BDU1" s="316"/>
      <c r="BDV1" s="316"/>
      <c r="BDW1" s="316"/>
      <c r="BDX1" s="316"/>
      <c r="BDY1" s="316"/>
      <c r="BDZ1" s="316"/>
      <c r="BEA1" s="316"/>
      <c r="BEB1" s="316"/>
      <c r="BEC1" s="316"/>
      <c r="BED1" s="316"/>
      <c r="BEE1" s="316"/>
      <c r="BEF1" s="316"/>
      <c r="BEG1" s="316"/>
      <c r="BEH1" s="316"/>
      <c r="BEI1" s="316"/>
      <c r="BEJ1" s="316"/>
      <c r="BEK1" s="316"/>
      <c r="BEL1" s="316"/>
      <c r="BEM1" s="316"/>
      <c r="BEN1" s="316"/>
      <c r="BEO1" s="316"/>
      <c r="BEP1" s="316"/>
      <c r="BEQ1" s="316"/>
      <c r="BER1" s="316"/>
      <c r="BES1" s="316"/>
      <c r="BET1" s="316"/>
      <c r="BEU1" s="316"/>
      <c r="BEV1" s="316"/>
      <c r="BEW1" s="316"/>
      <c r="BEX1" s="316"/>
      <c r="BEY1" s="316"/>
      <c r="BEZ1" s="316"/>
      <c r="BFA1" s="316"/>
      <c r="BFB1" s="316"/>
      <c r="BFC1" s="316"/>
      <c r="BFD1" s="316"/>
      <c r="BFE1" s="316"/>
      <c r="BFF1" s="316"/>
      <c r="BFG1" s="316"/>
      <c r="BFH1" s="316"/>
      <c r="BFI1" s="316"/>
      <c r="BFJ1" s="316"/>
      <c r="BFK1" s="316"/>
      <c r="BFL1" s="316"/>
      <c r="BFM1" s="316"/>
      <c r="BFN1" s="316"/>
      <c r="BFO1" s="316"/>
      <c r="BFP1" s="316"/>
      <c r="BFQ1" s="316"/>
      <c r="BFR1" s="316"/>
      <c r="BFS1" s="316"/>
      <c r="BFT1" s="316"/>
      <c r="BFU1" s="316"/>
      <c r="BFV1" s="316"/>
      <c r="BFW1" s="316"/>
      <c r="BFX1" s="316"/>
      <c r="BFY1" s="316"/>
      <c r="BFZ1" s="316"/>
      <c r="BGA1" s="316"/>
      <c r="BGB1" s="316"/>
      <c r="BGC1" s="316"/>
      <c r="BGD1" s="316"/>
      <c r="BGE1" s="316"/>
      <c r="BGF1" s="316"/>
      <c r="BGG1" s="316"/>
      <c r="BGH1" s="316"/>
      <c r="BGI1" s="316"/>
      <c r="BGJ1" s="316"/>
      <c r="BGK1" s="316"/>
      <c r="BGL1" s="316"/>
      <c r="BGM1" s="316"/>
      <c r="BGN1" s="316"/>
      <c r="BGO1" s="316"/>
      <c r="BGP1" s="316"/>
      <c r="BGQ1" s="316"/>
      <c r="BGR1" s="316"/>
      <c r="BGS1" s="316"/>
      <c r="BGT1" s="316"/>
      <c r="BGU1" s="316"/>
      <c r="BGV1" s="316"/>
      <c r="BGW1" s="316"/>
      <c r="BGX1" s="316"/>
      <c r="BGY1" s="316"/>
      <c r="BGZ1" s="316"/>
      <c r="BHA1" s="316"/>
      <c r="BHB1" s="316"/>
      <c r="BHC1" s="316"/>
      <c r="BHD1" s="316"/>
      <c r="BHE1" s="316"/>
      <c r="BHF1" s="316"/>
      <c r="BHG1" s="316"/>
      <c r="BHH1" s="316"/>
      <c r="BHI1" s="316"/>
      <c r="BHJ1" s="316"/>
      <c r="BHK1" s="316"/>
      <c r="BHL1" s="316"/>
      <c r="BHM1" s="316"/>
      <c r="BHN1" s="316"/>
      <c r="BHO1" s="316"/>
      <c r="BHP1" s="316"/>
      <c r="BHQ1" s="316"/>
      <c r="BHR1" s="316"/>
      <c r="BHS1" s="316"/>
      <c r="BHT1" s="316"/>
      <c r="BHU1" s="316"/>
      <c r="BHV1" s="316"/>
      <c r="BHW1" s="316"/>
      <c r="BHX1" s="316"/>
      <c r="BHY1" s="316"/>
      <c r="BHZ1" s="316"/>
      <c r="BIA1" s="316"/>
      <c r="BIB1" s="316"/>
      <c r="BIC1" s="316"/>
      <c r="BID1" s="316"/>
      <c r="BIE1" s="316"/>
      <c r="BIF1" s="316"/>
      <c r="BIG1" s="316"/>
      <c r="BIH1" s="316"/>
      <c r="BII1" s="316"/>
      <c r="BIJ1" s="316"/>
      <c r="BIK1" s="316"/>
      <c r="BIL1" s="316"/>
      <c r="BIM1" s="316"/>
      <c r="BIN1" s="316"/>
      <c r="BIO1" s="316"/>
      <c r="BIP1" s="316"/>
      <c r="BIQ1" s="316"/>
      <c r="BIR1" s="316"/>
      <c r="BIS1" s="316"/>
      <c r="BIT1" s="316"/>
      <c r="BIU1" s="316"/>
      <c r="BIV1" s="316"/>
      <c r="BIW1" s="316"/>
      <c r="BIX1" s="316"/>
      <c r="BIY1" s="316"/>
      <c r="BIZ1" s="316"/>
      <c r="BJA1" s="316"/>
      <c r="BJB1" s="316"/>
      <c r="BJC1" s="316"/>
      <c r="BJD1" s="316"/>
      <c r="BJE1" s="316"/>
      <c r="BJF1" s="316"/>
      <c r="BJG1" s="316"/>
      <c r="BJH1" s="316"/>
      <c r="BJI1" s="316"/>
      <c r="BJJ1" s="316"/>
      <c r="BJK1" s="316"/>
      <c r="BJL1" s="316"/>
      <c r="BJM1" s="316"/>
      <c r="BJN1" s="316"/>
      <c r="BJO1" s="316"/>
      <c r="BJP1" s="316"/>
      <c r="BJQ1" s="316"/>
      <c r="BJR1" s="316"/>
      <c r="BJS1" s="316"/>
      <c r="BJT1" s="316"/>
      <c r="BJU1" s="316"/>
      <c r="BJV1" s="316"/>
      <c r="BJW1" s="316"/>
      <c r="BJX1" s="316"/>
      <c r="BJY1" s="316"/>
      <c r="BJZ1" s="316"/>
      <c r="BKA1" s="316"/>
      <c r="BKB1" s="316"/>
      <c r="BKC1" s="316"/>
      <c r="BKD1" s="316"/>
      <c r="BKE1" s="316"/>
      <c r="BKF1" s="316"/>
      <c r="BKG1" s="316"/>
      <c r="BKH1" s="316"/>
      <c r="BKI1" s="316"/>
      <c r="BKJ1" s="316"/>
      <c r="BKK1" s="316"/>
      <c r="BKL1" s="316"/>
      <c r="BKM1" s="316"/>
      <c r="BKN1" s="316"/>
      <c r="BKO1" s="316"/>
      <c r="BKP1" s="316"/>
      <c r="BKQ1" s="316"/>
      <c r="BKR1" s="316"/>
      <c r="BKS1" s="316"/>
      <c r="BKT1" s="316"/>
      <c r="BKU1" s="316"/>
      <c r="BKV1" s="316"/>
      <c r="BKW1" s="316"/>
      <c r="BKX1" s="316"/>
      <c r="BKY1" s="316"/>
      <c r="BKZ1" s="316"/>
      <c r="BLA1" s="316"/>
      <c r="BLB1" s="316"/>
      <c r="BLC1" s="316"/>
      <c r="BLD1" s="316"/>
      <c r="BLE1" s="316"/>
      <c r="BLF1" s="316"/>
      <c r="BLG1" s="316"/>
      <c r="BLH1" s="316"/>
      <c r="BLI1" s="316"/>
      <c r="BLJ1" s="316"/>
      <c r="BLK1" s="316"/>
      <c r="BLL1" s="316"/>
      <c r="BLM1" s="316"/>
      <c r="BLN1" s="316"/>
      <c r="BLO1" s="316"/>
      <c r="BLP1" s="316"/>
      <c r="BLQ1" s="316"/>
      <c r="BLR1" s="316"/>
      <c r="BLS1" s="316"/>
      <c r="BLT1" s="316"/>
      <c r="BLU1" s="316"/>
      <c r="BLV1" s="316"/>
      <c r="BLW1" s="316"/>
      <c r="BLX1" s="316"/>
      <c r="BLY1" s="316"/>
      <c r="BLZ1" s="316"/>
      <c r="BMA1" s="316"/>
      <c r="BMB1" s="316"/>
      <c r="BMC1" s="316"/>
      <c r="BMD1" s="316"/>
      <c r="BME1" s="316"/>
      <c r="BMF1" s="316"/>
      <c r="BMG1" s="316"/>
      <c r="BMH1" s="316"/>
      <c r="BMI1" s="316"/>
      <c r="BMJ1" s="316"/>
      <c r="BMK1" s="316"/>
      <c r="BML1" s="316"/>
      <c r="BMM1" s="316"/>
      <c r="BMN1" s="316"/>
      <c r="BMO1" s="316"/>
      <c r="BMP1" s="316"/>
      <c r="BMQ1" s="316"/>
      <c r="BMR1" s="316"/>
      <c r="BMS1" s="316"/>
      <c r="BMT1" s="316"/>
      <c r="BMU1" s="316"/>
      <c r="BMV1" s="316"/>
      <c r="BMW1" s="316"/>
      <c r="BMX1" s="316"/>
      <c r="BMY1" s="316"/>
      <c r="BMZ1" s="316"/>
      <c r="BNA1" s="316"/>
      <c r="BNB1" s="316"/>
      <c r="BNC1" s="316"/>
      <c r="BND1" s="316"/>
      <c r="BNE1" s="316"/>
      <c r="BNF1" s="316"/>
      <c r="BNG1" s="316"/>
      <c r="BNH1" s="316"/>
      <c r="BNI1" s="316"/>
      <c r="BNJ1" s="316"/>
      <c r="BNK1" s="316"/>
      <c r="BNL1" s="316"/>
      <c r="BNM1" s="316"/>
      <c r="BNN1" s="316"/>
      <c r="BNO1" s="316"/>
      <c r="BNP1" s="316"/>
      <c r="BNQ1" s="316"/>
      <c r="BNR1" s="316"/>
      <c r="BNS1" s="316"/>
      <c r="BNT1" s="316"/>
      <c r="BNU1" s="316"/>
      <c r="BNV1" s="316"/>
      <c r="BNW1" s="316"/>
      <c r="BNX1" s="316"/>
      <c r="BNY1" s="316"/>
      <c r="BNZ1" s="316"/>
      <c r="BOA1" s="316"/>
      <c r="BOB1" s="316"/>
      <c r="BOC1" s="316"/>
      <c r="BOD1" s="316"/>
      <c r="BOE1" s="316"/>
      <c r="BOF1" s="316"/>
      <c r="BOG1" s="316"/>
      <c r="BOH1" s="316"/>
      <c r="BOI1" s="316"/>
      <c r="BOJ1" s="316"/>
      <c r="BOK1" s="316"/>
      <c r="BOL1" s="316"/>
      <c r="BOM1" s="316"/>
      <c r="BON1" s="316"/>
      <c r="BOO1" s="316"/>
      <c r="BOP1" s="316"/>
      <c r="BOQ1" s="316"/>
      <c r="BOR1" s="316"/>
      <c r="BOS1" s="316"/>
      <c r="BOT1" s="316"/>
      <c r="BOU1" s="316"/>
      <c r="BOV1" s="316"/>
      <c r="BOW1" s="316"/>
      <c r="BOX1" s="316"/>
      <c r="BOY1" s="316"/>
      <c r="BOZ1" s="316"/>
      <c r="BPA1" s="316"/>
      <c r="BPB1" s="316"/>
      <c r="BPC1" s="316"/>
      <c r="BPD1" s="316"/>
      <c r="BPE1" s="316"/>
      <c r="BPF1" s="316"/>
      <c r="BPG1" s="316"/>
      <c r="BPH1" s="316"/>
      <c r="BPI1" s="316"/>
      <c r="BPJ1" s="316"/>
      <c r="BPK1" s="316"/>
      <c r="BPL1" s="316"/>
      <c r="BPM1" s="316"/>
      <c r="BPN1" s="316"/>
      <c r="BPO1" s="316"/>
      <c r="BPP1" s="316"/>
      <c r="BPQ1" s="316"/>
      <c r="BPR1" s="316"/>
      <c r="BPS1" s="316"/>
      <c r="BPT1" s="316"/>
      <c r="BPU1" s="316"/>
      <c r="BPV1" s="316"/>
      <c r="BPW1" s="316"/>
      <c r="BPX1" s="316"/>
      <c r="BPY1" s="316"/>
      <c r="BPZ1" s="316"/>
      <c r="BQA1" s="316"/>
      <c r="BQB1" s="316"/>
      <c r="BQC1" s="316"/>
      <c r="BQD1" s="316"/>
      <c r="BQE1" s="316"/>
      <c r="BQF1" s="316"/>
      <c r="BQG1" s="316"/>
      <c r="BQH1" s="316"/>
      <c r="BQI1" s="316"/>
      <c r="BQJ1" s="316"/>
      <c r="BQK1" s="316"/>
      <c r="BQL1" s="316"/>
      <c r="BQM1" s="316"/>
      <c r="BQN1" s="316"/>
      <c r="BQO1" s="316"/>
      <c r="BQP1" s="316"/>
      <c r="BQQ1" s="316"/>
      <c r="BQR1" s="316"/>
      <c r="BQS1" s="316"/>
      <c r="BQT1" s="316"/>
      <c r="BQU1" s="316"/>
      <c r="BQV1" s="316"/>
      <c r="BQW1" s="316"/>
      <c r="BQX1" s="316"/>
      <c r="BQY1" s="316"/>
      <c r="BQZ1" s="316"/>
      <c r="BRA1" s="316"/>
      <c r="BRB1" s="316"/>
      <c r="BRC1" s="316"/>
      <c r="BRD1" s="316"/>
      <c r="BRE1" s="316"/>
      <c r="BRF1" s="316"/>
      <c r="BRG1" s="316"/>
      <c r="BRH1" s="316"/>
      <c r="BRI1" s="316"/>
      <c r="BRJ1" s="316"/>
      <c r="BRK1" s="316"/>
      <c r="BRL1" s="316"/>
      <c r="BRM1" s="316"/>
      <c r="BRN1" s="316"/>
      <c r="BRO1" s="316"/>
      <c r="BRP1" s="316"/>
      <c r="BRQ1" s="316"/>
      <c r="BRR1" s="316"/>
      <c r="BRS1" s="316"/>
      <c r="BRT1" s="316"/>
      <c r="BRU1" s="316"/>
      <c r="BRV1" s="316"/>
      <c r="BRW1" s="316"/>
      <c r="BRX1" s="316"/>
      <c r="BRY1" s="316"/>
      <c r="BRZ1" s="316"/>
      <c r="BSA1" s="316"/>
      <c r="BSB1" s="316"/>
      <c r="BSC1" s="316"/>
      <c r="BSD1" s="316"/>
      <c r="BSE1" s="316"/>
      <c r="BSF1" s="316"/>
      <c r="BSG1" s="316"/>
      <c r="BSH1" s="316"/>
      <c r="BSI1" s="316"/>
      <c r="BSJ1" s="316"/>
      <c r="BSK1" s="316"/>
      <c r="BSL1" s="316"/>
      <c r="BSM1" s="316"/>
      <c r="BSN1" s="316"/>
      <c r="BSO1" s="316"/>
      <c r="BSP1" s="316"/>
      <c r="BSQ1" s="316"/>
      <c r="BSR1" s="316"/>
      <c r="BSS1" s="316"/>
      <c r="BST1" s="316"/>
      <c r="BSU1" s="316"/>
      <c r="BSV1" s="316"/>
      <c r="BSW1" s="316"/>
      <c r="BSX1" s="316"/>
      <c r="BSY1" s="316"/>
      <c r="BSZ1" s="316"/>
      <c r="BTA1" s="316"/>
      <c r="BTB1" s="316"/>
      <c r="BTC1" s="316"/>
      <c r="BTD1" s="316"/>
      <c r="BTE1" s="316"/>
      <c r="BTF1" s="316"/>
      <c r="BTG1" s="316"/>
      <c r="BTH1" s="316"/>
      <c r="BTI1" s="316"/>
      <c r="BTJ1" s="316"/>
      <c r="BTK1" s="316"/>
      <c r="BTL1" s="316"/>
      <c r="BTM1" s="316"/>
      <c r="BTN1" s="316"/>
      <c r="BTO1" s="316"/>
      <c r="BTP1" s="316"/>
      <c r="BTQ1" s="316"/>
      <c r="BTR1" s="316"/>
      <c r="BTS1" s="316"/>
      <c r="BTT1" s="316"/>
      <c r="BTU1" s="316"/>
      <c r="BTV1" s="316"/>
      <c r="BTW1" s="316"/>
      <c r="BTX1" s="316"/>
      <c r="BTY1" s="316"/>
      <c r="BTZ1" s="316"/>
      <c r="BUA1" s="316"/>
      <c r="BUB1" s="316"/>
      <c r="BUC1" s="316"/>
      <c r="BUD1" s="316"/>
      <c r="BUE1" s="316"/>
      <c r="BUF1" s="316"/>
      <c r="BUG1" s="316"/>
      <c r="BUH1" s="316"/>
      <c r="BUI1" s="316"/>
      <c r="BUJ1" s="316"/>
      <c r="BUK1" s="316"/>
      <c r="BUL1" s="316"/>
      <c r="BUM1" s="316"/>
      <c r="BUN1" s="316"/>
      <c r="BUO1" s="316"/>
      <c r="BUP1" s="316"/>
      <c r="BUQ1" s="316"/>
      <c r="BUR1" s="316"/>
      <c r="BUS1" s="316"/>
      <c r="BUT1" s="316"/>
      <c r="BUU1" s="316"/>
      <c r="BUV1" s="316"/>
      <c r="BUW1" s="316"/>
      <c r="BUX1" s="316"/>
      <c r="BUY1" s="316"/>
      <c r="BUZ1" s="316"/>
      <c r="BVA1" s="316"/>
      <c r="BVB1" s="316"/>
      <c r="BVC1" s="316"/>
      <c r="BVD1" s="316"/>
      <c r="BVE1" s="316"/>
      <c r="BVF1" s="316"/>
      <c r="BVG1" s="316"/>
      <c r="BVH1" s="316"/>
      <c r="BVI1" s="316"/>
      <c r="BVJ1" s="316"/>
      <c r="BVK1" s="316"/>
      <c r="BVL1" s="316"/>
      <c r="BVM1" s="316"/>
      <c r="BVN1" s="316"/>
      <c r="BVO1" s="316"/>
      <c r="BVP1" s="316"/>
      <c r="BVQ1" s="316"/>
      <c r="BVR1" s="316"/>
      <c r="BVS1" s="316"/>
      <c r="BVT1" s="316"/>
      <c r="BVU1" s="316"/>
      <c r="BVV1" s="316"/>
      <c r="BVW1" s="316"/>
      <c r="BVX1" s="316"/>
      <c r="BVY1" s="316"/>
      <c r="BVZ1" s="316"/>
      <c r="BWA1" s="316"/>
      <c r="BWB1" s="316"/>
      <c r="BWC1" s="316"/>
      <c r="BWD1" s="316"/>
      <c r="BWE1" s="316"/>
      <c r="BWF1" s="316"/>
      <c r="BWG1" s="316"/>
      <c r="BWH1" s="316"/>
      <c r="BWI1" s="316"/>
      <c r="BWJ1" s="316"/>
      <c r="BWK1" s="316"/>
      <c r="BWL1" s="316"/>
      <c r="BWM1" s="316"/>
      <c r="BWN1" s="316"/>
      <c r="BWO1" s="316"/>
      <c r="BWP1" s="316"/>
      <c r="BWQ1" s="316"/>
      <c r="BWR1" s="316"/>
      <c r="BWS1" s="316"/>
      <c r="BWT1" s="316"/>
      <c r="BWU1" s="316"/>
      <c r="BWV1" s="316"/>
      <c r="BWW1" s="316"/>
      <c r="BWX1" s="316"/>
      <c r="BWY1" s="316"/>
      <c r="BWZ1" s="316"/>
      <c r="BXA1" s="316"/>
      <c r="BXB1" s="316"/>
      <c r="BXC1" s="316"/>
      <c r="BXD1" s="316"/>
      <c r="BXE1" s="316"/>
      <c r="BXF1" s="316"/>
      <c r="BXG1" s="316"/>
      <c r="BXH1" s="316"/>
      <c r="BXI1" s="316"/>
      <c r="BXJ1" s="316"/>
      <c r="BXK1" s="316"/>
      <c r="BXL1" s="316"/>
      <c r="BXM1" s="316"/>
      <c r="BXN1" s="316"/>
      <c r="BXO1" s="316"/>
      <c r="BXP1" s="316"/>
      <c r="BXQ1" s="316"/>
      <c r="BXR1" s="316"/>
      <c r="BXS1" s="316"/>
      <c r="BXT1" s="316"/>
      <c r="BXU1" s="316"/>
      <c r="BXV1" s="316"/>
      <c r="BXW1" s="316"/>
      <c r="BXX1" s="316"/>
      <c r="BXY1" s="316"/>
      <c r="BXZ1" s="316"/>
      <c r="BYA1" s="316"/>
      <c r="BYB1" s="316"/>
      <c r="BYC1" s="316"/>
      <c r="BYD1" s="316"/>
      <c r="BYE1" s="316"/>
      <c r="BYF1" s="316"/>
      <c r="BYG1" s="316"/>
      <c r="BYH1" s="316"/>
      <c r="BYI1" s="316"/>
      <c r="BYJ1" s="316"/>
      <c r="BYK1" s="316"/>
      <c r="BYL1" s="316"/>
      <c r="BYM1" s="316"/>
      <c r="BYN1" s="316"/>
      <c r="BYO1" s="316"/>
      <c r="BYP1" s="316"/>
      <c r="BYQ1" s="316"/>
      <c r="BYR1" s="316"/>
      <c r="BYS1" s="316"/>
      <c r="BYT1" s="316"/>
      <c r="BYU1" s="316"/>
      <c r="BYV1" s="316"/>
      <c r="BYW1" s="316"/>
      <c r="BYX1" s="316"/>
      <c r="BYY1" s="316"/>
      <c r="BYZ1" s="316"/>
      <c r="BZA1" s="316"/>
      <c r="BZB1" s="316"/>
      <c r="BZC1" s="316"/>
      <c r="BZD1" s="316"/>
      <c r="BZE1" s="316"/>
      <c r="BZF1" s="316"/>
      <c r="BZG1" s="316"/>
      <c r="BZH1" s="316"/>
      <c r="BZI1" s="316"/>
      <c r="BZJ1" s="316"/>
      <c r="BZK1" s="316"/>
      <c r="BZL1" s="316"/>
      <c r="BZM1" s="316"/>
      <c r="BZN1" s="316"/>
      <c r="BZO1" s="316"/>
      <c r="BZP1" s="316"/>
      <c r="BZQ1" s="316"/>
      <c r="BZR1" s="316"/>
      <c r="BZS1" s="316"/>
      <c r="BZT1" s="316"/>
      <c r="BZU1" s="316"/>
      <c r="BZV1" s="316"/>
      <c r="BZW1" s="316"/>
      <c r="BZX1" s="316"/>
      <c r="BZY1" s="316"/>
      <c r="BZZ1" s="316"/>
      <c r="CAA1" s="316"/>
      <c r="CAB1" s="316"/>
      <c r="CAC1" s="316"/>
      <c r="CAD1" s="316"/>
      <c r="CAE1" s="316"/>
      <c r="CAF1" s="316"/>
      <c r="CAG1" s="316"/>
      <c r="CAH1" s="316"/>
      <c r="CAI1" s="316"/>
      <c r="CAJ1" s="316"/>
      <c r="CAK1" s="316"/>
      <c r="CAL1" s="316"/>
      <c r="CAM1" s="316"/>
      <c r="CAN1" s="316"/>
      <c r="CAO1" s="316"/>
      <c r="CAP1" s="316"/>
      <c r="CAQ1" s="316"/>
      <c r="CAR1" s="316"/>
      <c r="CAS1" s="316"/>
      <c r="CAT1" s="316"/>
      <c r="CAU1" s="316"/>
      <c r="CAV1" s="316"/>
      <c r="CAW1" s="316"/>
      <c r="CAX1" s="316"/>
      <c r="CAY1" s="316"/>
      <c r="CAZ1" s="316"/>
      <c r="CBA1" s="316"/>
      <c r="CBB1" s="316"/>
      <c r="CBC1" s="316"/>
      <c r="CBD1" s="316"/>
      <c r="CBE1" s="316"/>
      <c r="CBF1" s="316"/>
      <c r="CBG1" s="316"/>
      <c r="CBH1" s="316"/>
      <c r="CBI1" s="316"/>
      <c r="CBJ1" s="316"/>
      <c r="CBK1" s="316"/>
      <c r="CBL1" s="316"/>
      <c r="CBM1" s="316"/>
      <c r="CBN1" s="316"/>
      <c r="CBO1" s="316"/>
      <c r="CBP1" s="316"/>
      <c r="CBQ1" s="316"/>
      <c r="CBR1" s="316"/>
      <c r="CBS1" s="316"/>
      <c r="CBT1" s="316"/>
      <c r="CBU1" s="316"/>
      <c r="CBV1" s="316"/>
      <c r="CBW1" s="316"/>
      <c r="CBX1" s="316"/>
      <c r="CBY1" s="316"/>
      <c r="CBZ1" s="316"/>
      <c r="CCA1" s="316"/>
      <c r="CCB1" s="316"/>
      <c r="CCC1" s="316"/>
      <c r="CCD1" s="316"/>
      <c r="CCE1" s="316"/>
      <c r="CCF1" s="316"/>
      <c r="CCG1" s="316"/>
      <c r="CCH1" s="316"/>
      <c r="CCI1" s="316"/>
      <c r="CCJ1" s="316"/>
      <c r="CCK1" s="316"/>
      <c r="CCL1" s="316"/>
      <c r="CCM1" s="316"/>
      <c r="CCN1" s="316"/>
      <c r="CCO1" s="316"/>
      <c r="CCP1" s="316"/>
      <c r="CCQ1" s="316"/>
      <c r="CCR1" s="316"/>
      <c r="CCS1" s="316"/>
      <c r="CCT1" s="316"/>
      <c r="CCU1" s="316"/>
      <c r="CCV1" s="316"/>
      <c r="CCW1" s="316"/>
      <c r="CCX1" s="316"/>
      <c r="CCY1" s="316"/>
      <c r="CCZ1" s="316"/>
      <c r="CDA1" s="316"/>
      <c r="CDB1" s="316"/>
      <c r="CDC1" s="316"/>
      <c r="CDD1" s="316"/>
      <c r="CDE1" s="316"/>
      <c r="CDF1" s="316"/>
      <c r="CDG1" s="316"/>
      <c r="CDH1" s="316"/>
      <c r="CDI1" s="316"/>
      <c r="CDJ1" s="316"/>
      <c r="CDK1" s="316"/>
      <c r="CDL1" s="316"/>
      <c r="CDM1" s="316"/>
      <c r="CDN1" s="316"/>
      <c r="CDO1" s="316"/>
      <c r="CDP1" s="316"/>
      <c r="CDQ1" s="316"/>
      <c r="CDR1" s="316"/>
      <c r="CDS1" s="316"/>
      <c r="CDT1" s="316"/>
      <c r="CDU1" s="316"/>
      <c r="CDV1" s="316"/>
      <c r="CDW1" s="316"/>
      <c r="CDX1" s="316"/>
      <c r="CDY1" s="316"/>
      <c r="CDZ1" s="316"/>
      <c r="CEA1" s="316"/>
      <c r="CEB1" s="316"/>
      <c r="CEC1" s="316"/>
      <c r="CED1" s="316"/>
      <c r="CEE1" s="316"/>
      <c r="CEF1" s="316"/>
      <c r="CEG1" s="316"/>
      <c r="CEH1" s="316"/>
      <c r="CEI1" s="316"/>
      <c r="CEJ1" s="316"/>
      <c r="CEK1" s="316"/>
      <c r="CEL1" s="316"/>
      <c r="CEM1" s="316"/>
      <c r="CEN1" s="316"/>
      <c r="CEO1" s="316"/>
      <c r="CEP1" s="316"/>
      <c r="CEQ1" s="316"/>
      <c r="CER1" s="316"/>
      <c r="CES1" s="316"/>
      <c r="CET1" s="316"/>
      <c r="CEU1" s="316"/>
      <c r="CEV1" s="316"/>
      <c r="CEW1" s="316"/>
      <c r="CEX1" s="316"/>
      <c r="CEY1" s="316"/>
      <c r="CEZ1" s="316"/>
      <c r="CFA1" s="316"/>
      <c r="CFB1" s="316"/>
      <c r="CFC1" s="316"/>
      <c r="CFD1" s="316"/>
      <c r="CFE1" s="316"/>
      <c r="CFF1" s="316"/>
      <c r="CFG1" s="316"/>
      <c r="CFH1" s="316"/>
      <c r="CFI1" s="316"/>
      <c r="CFJ1" s="316"/>
      <c r="CFK1" s="316"/>
      <c r="CFL1" s="316"/>
      <c r="CFM1" s="316"/>
      <c r="CFN1" s="316"/>
      <c r="CFO1" s="316"/>
      <c r="CFP1" s="316"/>
      <c r="CFQ1" s="316"/>
      <c r="CFR1" s="316"/>
      <c r="CFS1" s="316"/>
      <c r="CFT1" s="316"/>
      <c r="CFU1" s="316"/>
      <c r="CFV1" s="316"/>
      <c r="CFW1" s="316"/>
      <c r="CFX1" s="316"/>
      <c r="CFY1" s="316"/>
      <c r="CFZ1" s="316"/>
      <c r="CGA1" s="316"/>
      <c r="CGB1" s="316"/>
      <c r="CGC1" s="316"/>
      <c r="CGD1" s="316"/>
      <c r="CGE1" s="316"/>
      <c r="CGF1" s="316"/>
      <c r="CGG1" s="316"/>
      <c r="CGH1" s="316"/>
      <c r="CGI1" s="316"/>
      <c r="CGJ1" s="316"/>
      <c r="CGK1" s="316"/>
      <c r="CGL1" s="316"/>
      <c r="CGM1" s="316"/>
      <c r="CGN1" s="316"/>
      <c r="CGO1" s="316"/>
      <c r="CGP1" s="316"/>
      <c r="CGQ1" s="316"/>
      <c r="CGR1" s="316"/>
      <c r="CGS1" s="316"/>
      <c r="CGT1" s="316"/>
      <c r="CGU1" s="316"/>
      <c r="CGV1" s="316"/>
      <c r="CGW1" s="316"/>
      <c r="CGX1" s="316"/>
      <c r="CGY1" s="316"/>
      <c r="CGZ1" s="316"/>
      <c r="CHA1" s="316"/>
      <c r="CHB1" s="316"/>
      <c r="CHC1" s="316"/>
      <c r="CHD1" s="316"/>
      <c r="CHE1" s="316"/>
      <c r="CHF1" s="316"/>
      <c r="CHG1" s="316"/>
      <c r="CHH1" s="316"/>
      <c r="CHI1" s="316"/>
      <c r="CHJ1" s="316"/>
      <c r="CHK1" s="316"/>
      <c r="CHL1" s="316"/>
      <c r="CHM1" s="316"/>
      <c r="CHN1" s="316"/>
      <c r="CHO1" s="316"/>
      <c r="CHP1" s="316"/>
      <c r="CHQ1" s="316"/>
      <c r="CHR1" s="316"/>
      <c r="CHS1" s="316"/>
      <c r="CHT1" s="316"/>
      <c r="CHU1" s="316"/>
      <c r="CHV1" s="316"/>
      <c r="CHW1" s="316"/>
      <c r="CHX1" s="316"/>
      <c r="CHY1" s="316"/>
      <c r="CHZ1" s="316"/>
      <c r="CIA1" s="316"/>
      <c r="CIB1" s="316"/>
      <c r="CIC1" s="316"/>
      <c r="CID1" s="316"/>
      <c r="CIE1" s="316"/>
      <c r="CIF1" s="316"/>
      <c r="CIG1" s="316"/>
      <c r="CIH1" s="316"/>
      <c r="CII1" s="316"/>
      <c r="CIJ1" s="316"/>
      <c r="CIK1" s="316"/>
      <c r="CIL1" s="316"/>
      <c r="CIM1" s="316"/>
      <c r="CIN1" s="316"/>
      <c r="CIO1" s="316"/>
      <c r="CIP1" s="316"/>
      <c r="CIQ1" s="316"/>
      <c r="CIR1" s="316"/>
      <c r="CIS1" s="316"/>
      <c r="CIT1" s="316"/>
      <c r="CIU1" s="316"/>
      <c r="CIV1" s="316"/>
      <c r="CIW1" s="316"/>
      <c r="CIX1" s="316"/>
      <c r="CIY1" s="316"/>
      <c r="CIZ1" s="316"/>
      <c r="CJA1" s="316"/>
      <c r="CJB1" s="316"/>
      <c r="CJC1" s="316"/>
      <c r="CJD1" s="316"/>
      <c r="CJE1" s="316"/>
      <c r="CJF1" s="316"/>
      <c r="CJG1" s="316"/>
      <c r="CJH1" s="316"/>
      <c r="CJI1" s="316"/>
      <c r="CJJ1" s="316"/>
      <c r="CJK1" s="316"/>
      <c r="CJL1" s="316"/>
      <c r="CJM1" s="316"/>
      <c r="CJN1" s="316"/>
      <c r="CJO1" s="316"/>
      <c r="CJP1" s="316"/>
      <c r="CJQ1" s="316"/>
      <c r="CJR1" s="316"/>
      <c r="CJS1" s="316"/>
      <c r="CJT1" s="316"/>
      <c r="CJU1" s="316"/>
      <c r="CJV1" s="316"/>
      <c r="CJW1" s="316"/>
      <c r="CJX1" s="316"/>
      <c r="CJY1" s="316"/>
      <c r="CJZ1" s="316"/>
      <c r="CKA1" s="316"/>
      <c r="CKB1" s="316"/>
      <c r="CKC1" s="316"/>
      <c r="CKD1" s="316"/>
      <c r="CKE1" s="316"/>
      <c r="CKF1" s="316"/>
      <c r="CKG1" s="316"/>
      <c r="CKH1" s="316"/>
      <c r="CKI1" s="316"/>
      <c r="CKJ1" s="316"/>
      <c r="CKK1" s="316"/>
      <c r="CKL1" s="316"/>
      <c r="CKM1" s="316"/>
      <c r="CKN1" s="316"/>
      <c r="CKO1" s="316"/>
      <c r="CKP1" s="316"/>
      <c r="CKQ1" s="316"/>
      <c r="CKR1" s="316"/>
      <c r="CKS1" s="316"/>
      <c r="CKT1" s="316"/>
      <c r="CKU1" s="316"/>
      <c r="CKV1" s="316"/>
      <c r="CKW1" s="316"/>
      <c r="CKX1" s="316"/>
      <c r="CKY1" s="316"/>
      <c r="CKZ1" s="316"/>
      <c r="CLA1" s="316"/>
      <c r="CLB1" s="316"/>
      <c r="CLC1" s="316"/>
      <c r="CLD1" s="316"/>
      <c r="CLE1" s="316"/>
      <c r="CLF1" s="316"/>
      <c r="CLG1" s="316"/>
      <c r="CLH1" s="316"/>
      <c r="CLI1" s="316"/>
      <c r="CLJ1" s="316"/>
      <c r="CLK1" s="316"/>
      <c r="CLL1" s="316"/>
      <c r="CLM1" s="316"/>
      <c r="CLN1" s="316"/>
      <c r="CLO1" s="316"/>
      <c r="CLP1" s="316"/>
      <c r="CLQ1" s="316"/>
      <c r="CLR1" s="316"/>
      <c r="CLS1" s="316"/>
      <c r="CLT1" s="316"/>
      <c r="CLU1" s="316"/>
      <c r="CLV1" s="316"/>
      <c r="CLW1" s="316"/>
      <c r="CLX1" s="316"/>
      <c r="CLY1" s="316"/>
      <c r="CLZ1" s="316"/>
      <c r="CMA1" s="316"/>
      <c r="CMB1" s="316"/>
      <c r="CMC1" s="316"/>
      <c r="CMD1" s="316"/>
      <c r="CME1" s="316"/>
      <c r="CMF1" s="316"/>
      <c r="CMG1" s="316"/>
      <c r="CMH1" s="316"/>
      <c r="CMI1" s="316"/>
      <c r="CMJ1" s="316"/>
      <c r="CMK1" s="316"/>
      <c r="CML1" s="316"/>
      <c r="CMM1" s="316"/>
      <c r="CMN1" s="316"/>
      <c r="CMO1" s="316"/>
      <c r="CMP1" s="316"/>
      <c r="CMQ1" s="316"/>
      <c r="CMR1" s="316"/>
      <c r="CMS1" s="316"/>
      <c r="CMT1" s="316"/>
      <c r="CMU1" s="316"/>
      <c r="CMV1" s="316"/>
      <c r="CMW1" s="316"/>
      <c r="CMX1" s="316"/>
      <c r="CMY1" s="316"/>
      <c r="CMZ1" s="316"/>
      <c r="CNA1" s="316"/>
      <c r="CNB1" s="316"/>
      <c r="CNC1" s="316"/>
      <c r="CND1" s="316"/>
      <c r="CNE1" s="316"/>
      <c r="CNF1" s="316"/>
      <c r="CNG1" s="316"/>
      <c r="CNH1" s="316"/>
      <c r="CNI1" s="316"/>
      <c r="CNJ1" s="316"/>
      <c r="CNK1" s="316"/>
      <c r="CNL1" s="316"/>
      <c r="CNM1" s="316"/>
      <c r="CNN1" s="316"/>
      <c r="CNO1" s="316"/>
      <c r="CNP1" s="316"/>
      <c r="CNQ1" s="316"/>
      <c r="CNR1" s="316"/>
      <c r="CNS1" s="316"/>
      <c r="CNT1" s="316"/>
      <c r="CNU1" s="316"/>
      <c r="CNV1" s="316"/>
      <c r="CNW1" s="316"/>
      <c r="CNX1" s="316"/>
      <c r="CNY1" s="316"/>
      <c r="CNZ1" s="316"/>
      <c r="COA1" s="316"/>
      <c r="COB1" s="316"/>
      <c r="COC1" s="316"/>
      <c r="COD1" s="316"/>
      <c r="COE1" s="316"/>
      <c r="COF1" s="316"/>
      <c r="COG1" s="316"/>
      <c r="COH1" s="316"/>
      <c r="COI1" s="316"/>
      <c r="COJ1" s="316"/>
      <c r="COK1" s="316"/>
      <c r="COL1" s="316"/>
      <c r="COM1" s="316"/>
      <c r="CON1" s="316"/>
      <c r="COO1" s="316"/>
      <c r="COP1" s="316"/>
      <c r="COQ1" s="316"/>
      <c r="COR1" s="316"/>
      <c r="COS1" s="316"/>
      <c r="COT1" s="316"/>
      <c r="COU1" s="316"/>
      <c r="COV1" s="316"/>
      <c r="COW1" s="316"/>
      <c r="COX1" s="316"/>
      <c r="COY1" s="316"/>
      <c r="COZ1" s="316"/>
      <c r="CPA1" s="316"/>
      <c r="CPB1" s="316"/>
      <c r="CPC1" s="316"/>
      <c r="CPD1" s="316"/>
      <c r="CPE1" s="316"/>
      <c r="CPF1" s="316"/>
      <c r="CPG1" s="316"/>
      <c r="CPH1" s="316"/>
      <c r="CPI1" s="316"/>
      <c r="CPJ1" s="316"/>
      <c r="CPK1" s="316"/>
      <c r="CPL1" s="316"/>
      <c r="CPM1" s="316"/>
      <c r="CPN1" s="316"/>
      <c r="CPO1" s="316"/>
      <c r="CPP1" s="316"/>
      <c r="CPQ1" s="316"/>
      <c r="CPR1" s="316"/>
      <c r="CPS1" s="316"/>
      <c r="CPT1" s="316"/>
      <c r="CPU1" s="316"/>
      <c r="CPV1" s="316"/>
      <c r="CPW1" s="316"/>
      <c r="CPX1" s="316"/>
      <c r="CPY1" s="316"/>
      <c r="CPZ1" s="316"/>
      <c r="CQA1" s="316"/>
      <c r="CQB1" s="316"/>
      <c r="CQC1" s="316"/>
      <c r="CQD1" s="316"/>
      <c r="CQE1" s="316"/>
      <c r="CQF1" s="316"/>
      <c r="CQG1" s="316"/>
      <c r="CQH1" s="316"/>
      <c r="CQI1" s="316"/>
      <c r="CQJ1" s="316"/>
      <c r="CQK1" s="316"/>
      <c r="CQL1" s="316"/>
      <c r="CQM1" s="316"/>
      <c r="CQN1" s="316"/>
      <c r="CQO1" s="316"/>
      <c r="CQP1" s="316"/>
      <c r="CQQ1" s="316"/>
      <c r="CQR1" s="316"/>
      <c r="CQS1" s="316"/>
      <c r="CQT1" s="316"/>
      <c r="CQU1" s="316"/>
      <c r="CQV1" s="316"/>
      <c r="CQW1" s="316"/>
      <c r="CQX1" s="316"/>
      <c r="CQY1" s="316"/>
      <c r="CQZ1" s="316"/>
      <c r="CRA1" s="316"/>
      <c r="CRB1" s="316"/>
      <c r="CRC1" s="316"/>
      <c r="CRD1" s="316"/>
      <c r="CRE1" s="316"/>
      <c r="CRF1" s="316"/>
      <c r="CRG1" s="316"/>
      <c r="CRH1" s="316"/>
      <c r="CRI1" s="316"/>
      <c r="CRJ1" s="316"/>
      <c r="CRK1" s="316"/>
      <c r="CRL1" s="316"/>
      <c r="CRM1" s="316"/>
      <c r="CRN1" s="316"/>
      <c r="CRO1" s="316"/>
      <c r="CRP1" s="316"/>
      <c r="CRQ1" s="316"/>
      <c r="CRR1" s="316"/>
      <c r="CRS1" s="316"/>
      <c r="CRT1" s="316"/>
      <c r="CRU1" s="316"/>
      <c r="CRV1" s="316"/>
      <c r="CRW1" s="316"/>
      <c r="CRX1" s="316"/>
      <c r="CRY1" s="316"/>
      <c r="CRZ1" s="316"/>
      <c r="CSA1" s="316"/>
      <c r="CSB1" s="316"/>
      <c r="CSC1" s="316"/>
      <c r="CSD1" s="316"/>
      <c r="CSE1" s="316"/>
      <c r="CSF1" s="316"/>
      <c r="CSG1" s="316"/>
      <c r="CSH1" s="316"/>
      <c r="CSI1" s="316"/>
      <c r="CSJ1" s="316"/>
      <c r="CSK1" s="316"/>
      <c r="CSL1" s="316"/>
      <c r="CSM1" s="316"/>
      <c r="CSN1" s="316"/>
      <c r="CSO1" s="316"/>
      <c r="CSP1" s="316"/>
      <c r="CSQ1" s="316"/>
      <c r="CSR1" s="316"/>
      <c r="CSS1" s="316"/>
      <c r="CST1" s="316"/>
      <c r="CSU1" s="316"/>
      <c r="CSV1" s="316"/>
      <c r="CSW1" s="316"/>
      <c r="CSX1" s="316"/>
      <c r="CSY1" s="316"/>
      <c r="CSZ1" s="316"/>
      <c r="CTA1" s="316"/>
      <c r="CTB1" s="316"/>
      <c r="CTC1" s="316"/>
      <c r="CTD1" s="316"/>
      <c r="CTE1" s="316"/>
      <c r="CTF1" s="316"/>
      <c r="CTG1" s="316"/>
      <c r="CTH1" s="316"/>
      <c r="CTI1" s="316"/>
      <c r="CTJ1" s="316"/>
      <c r="CTK1" s="316"/>
      <c r="CTL1" s="316"/>
      <c r="CTM1" s="316"/>
      <c r="CTN1" s="316"/>
      <c r="CTO1" s="316"/>
      <c r="CTP1" s="316"/>
      <c r="CTQ1" s="316"/>
      <c r="CTR1" s="316"/>
      <c r="CTS1" s="316"/>
      <c r="CTT1" s="316"/>
      <c r="CTU1" s="316"/>
      <c r="CTV1" s="316"/>
      <c r="CTW1" s="316"/>
      <c r="CTX1" s="316"/>
      <c r="CTY1" s="316"/>
      <c r="CTZ1" s="316"/>
      <c r="CUA1" s="316"/>
      <c r="CUB1" s="316"/>
      <c r="CUC1" s="316"/>
      <c r="CUD1" s="316"/>
      <c r="CUE1" s="316"/>
      <c r="CUF1" s="316"/>
      <c r="CUG1" s="316"/>
      <c r="CUH1" s="316"/>
      <c r="CUI1" s="316"/>
      <c r="CUJ1" s="316"/>
      <c r="CUK1" s="316"/>
      <c r="CUL1" s="316"/>
      <c r="CUM1" s="316"/>
      <c r="CUN1" s="316"/>
      <c r="CUO1" s="316"/>
      <c r="CUP1" s="316"/>
      <c r="CUQ1" s="316"/>
      <c r="CUR1" s="316"/>
      <c r="CUS1" s="316"/>
      <c r="CUT1" s="316"/>
      <c r="CUU1" s="316"/>
      <c r="CUV1" s="316"/>
      <c r="CUW1" s="316"/>
      <c r="CUX1" s="316"/>
      <c r="CUY1" s="316"/>
      <c r="CUZ1" s="316"/>
      <c r="CVA1" s="316"/>
      <c r="CVB1" s="316"/>
      <c r="CVC1" s="316"/>
      <c r="CVD1" s="316"/>
      <c r="CVE1" s="316"/>
      <c r="CVF1" s="316"/>
      <c r="CVG1" s="316"/>
      <c r="CVH1" s="316"/>
      <c r="CVI1" s="316"/>
      <c r="CVJ1" s="316"/>
      <c r="CVK1" s="316"/>
      <c r="CVL1" s="316"/>
      <c r="CVM1" s="316"/>
      <c r="CVN1" s="316"/>
      <c r="CVO1" s="316"/>
      <c r="CVP1" s="316"/>
      <c r="CVQ1" s="316"/>
      <c r="CVR1" s="316"/>
      <c r="CVS1" s="316"/>
      <c r="CVT1" s="316"/>
      <c r="CVU1" s="316"/>
      <c r="CVV1" s="316"/>
      <c r="CVW1" s="316"/>
      <c r="CVX1" s="316"/>
      <c r="CVY1" s="316"/>
      <c r="CVZ1" s="316"/>
      <c r="CWA1" s="316"/>
      <c r="CWB1" s="316"/>
      <c r="CWC1" s="316"/>
      <c r="CWD1" s="316"/>
      <c r="CWE1" s="316"/>
      <c r="CWF1" s="316"/>
      <c r="CWG1" s="316"/>
      <c r="CWH1" s="316"/>
      <c r="CWI1" s="316"/>
      <c r="CWJ1" s="316"/>
      <c r="CWK1" s="316"/>
      <c r="CWL1" s="316"/>
      <c r="CWM1" s="316"/>
      <c r="CWN1" s="316"/>
      <c r="CWO1" s="316"/>
      <c r="CWP1" s="316"/>
      <c r="CWQ1" s="316"/>
      <c r="CWR1" s="316"/>
      <c r="CWS1" s="316"/>
      <c r="CWT1" s="316"/>
      <c r="CWU1" s="316"/>
      <c r="CWV1" s="316"/>
      <c r="CWW1" s="316"/>
      <c r="CWX1" s="316"/>
      <c r="CWY1" s="316"/>
      <c r="CWZ1" s="316"/>
      <c r="CXA1" s="316"/>
      <c r="CXB1" s="316"/>
      <c r="CXC1" s="316"/>
      <c r="CXD1" s="316"/>
      <c r="CXE1" s="316"/>
      <c r="CXF1" s="316"/>
      <c r="CXG1" s="316"/>
      <c r="CXH1" s="316"/>
      <c r="CXI1" s="316"/>
      <c r="CXJ1" s="316"/>
      <c r="CXK1" s="316"/>
      <c r="CXL1" s="316"/>
      <c r="CXM1" s="316"/>
      <c r="CXN1" s="316"/>
      <c r="CXO1" s="316"/>
      <c r="CXP1" s="316"/>
      <c r="CXQ1" s="316"/>
      <c r="CXR1" s="316"/>
      <c r="CXS1" s="316"/>
      <c r="CXT1" s="316"/>
      <c r="CXU1" s="316"/>
      <c r="CXV1" s="316"/>
      <c r="CXW1" s="316"/>
      <c r="CXX1" s="316"/>
      <c r="CXY1" s="316"/>
      <c r="CXZ1" s="316"/>
      <c r="CYA1" s="316"/>
      <c r="CYB1" s="316"/>
      <c r="CYC1" s="316"/>
      <c r="CYD1" s="316"/>
      <c r="CYE1" s="316"/>
      <c r="CYF1" s="316"/>
      <c r="CYG1" s="316"/>
      <c r="CYH1" s="316"/>
      <c r="CYI1" s="316"/>
      <c r="CYJ1" s="316"/>
      <c r="CYK1" s="316"/>
      <c r="CYL1" s="316"/>
      <c r="CYM1" s="316"/>
      <c r="CYN1" s="316"/>
      <c r="CYO1" s="316"/>
      <c r="CYP1" s="316"/>
      <c r="CYQ1" s="316"/>
      <c r="CYR1" s="316"/>
      <c r="CYS1" s="316"/>
      <c r="CYT1" s="316"/>
      <c r="CYU1" s="316"/>
      <c r="CYV1" s="316"/>
      <c r="CYW1" s="316"/>
      <c r="CYX1" s="316"/>
      <c r="CYY1" s="316"/>
      <c r="CYZ1" s="316"/>
      <c r="CZA1" s="316"/>
      <c r="CZB1" s="316"/>
      <c r="CZC1" s="316"/>
      <c r="CZD1" s="316"/>
      <c r="CZE1" s="316"/>
      <c r="CZF1" s="316"/>
      <c r="CZG1" s="316"/>
      <c r="CZH1" s="316"/>
      <c r="CZI1" s="316"/>
      <c r="CZJ1" s="316"/>
      <c r="CZK1" s="316"/>
      <c r="CZL1" s="316"/>
      <c r="CZM1" s="316"/>
      <c r="CZN1" s="316"/>
      <c r="CZO1" s="316"/>
      <c r="CZP1" s="316"/>
      <c r="CZQ1" s="316"/>
      <c r="CZR1" s="316"/>
      <c r="CZS1" s="316"/>
      <c r="CZT1" s="316"/>
      <c r="CZU1" s="316"/>
      <c r="CZV1" s="316"/>
      <c r="CZW1" s="316"/>
      <c r="CZX1" s="316"/>
      <c r="CZY1" s="316"/>
      <c r="CZZ1" s="316"/>
      <c r="DAA1" s="316"/>
      <c r="DAB1" s="316"/>
      <c r="DAC1" s="316"/>
      <c r="DAD1" s="316"/>
      <c r="DAE1" s="316"/>
      <c r="DAF1" s="316"/>
      <c r="DAG1" s="316"/>
      <c r="DAH1" s="316"/>
      <c r="DAI1" s="316"/>
      <c r="DAJ1" s="316"/>
      <c r="DAK1" s="316"/>
      <c r="DAL1" s="316"/>
      <c r="DAM1" s="316"/>
      <c r="DAN1" s="316"/>
      <c r="DAO1" s="316"/>
      <c r="DAP1" s="316"/>
      <c r="DAQ1" s="316"/>
      <c r="DAR1" s="316"/>
      <c r="DAS1" s="316"/>
      <c r="DAT1" s="316"/>
      <c r="DAU1" s="316"/>
      <c r="DAV1" s="316"/>
      <c r="DAW1" s="316"/>
      <c r="DAX1" s="316"/>
      <c r="DAY1" s="316"/>
      <c r="DAZ1" s="316"/>
      <c r="DBA1" s="316"/>
      <c r="DBB1" s="316"/>
      <c r="DBC1" s="316"/>
      <c r="DBD1" s="316"/>
      <c r="DBE1" s="316"/>
      <c r="DBF1" s="316"/>
      <c r="DBG1" s="316"/>
      <c r="DBH1" s="316"/>
      <c r="DBI1" s="316"/>
      <c r="DBJ1" s="316"/>
      <c r="DBK1" s="316"/>
      <c r="DBL1" s="316"/>
      <c r="DBM1" s="316"/>
      <c r="DBN1" s="316"/>
      <c r="DBO1" s="316"/>
      <c r="DBP1" s="316"/>
      <c r="DBQ1" s="316"/>
      <c r="DBR1" s="316"/>
      <c r="DBS1" s="316"/>
      <c r="DBT1" s="316"/>
      <c r="DBU1" s="316"/>
      <c r="DBV1" s="316"/>
      <c r="DBW1" s="316"/>
      <c r="DBX1" s="316"/>
      <c r="DBY1" s="316"/>
      <c r="DBZ1" s="316"/>
      <c r="DCA1" s="316"/>
      <c r="DCB1" s="316"/>
      <c r="DCC1" s="316"/>
      <c r="DCD1" s="316"/>
      <c r="DCE1" s="316"/>
      <c r="DCF1" s="316"/>
      <c r="DCG1" s="316"/>
      <c r="DCH1" s="316"/>
      <c r="DCI1" s="316"/>
      <c r="DCJ1" s="316"/>
      <c r="DCK1" s="316"/>
      <c r="DCL1" s="316"/>
      <c r="DCM1" s="316"/>
      <c r="DCN1" s="316"/>
      <c r="DCO1" s="316"/>
      <c r="DCP1" s="316"/>
      <c r="DCQ1" s="316"/>
      <c r="DCR1" s="316"/>
      <c r="DCS1" s="316"/>
      <c r="DCT1" s="316"/>
      <c r="DCU1" s="316"/>
      <c r="DCV1" s="316"/>
      <c r="DCW1" s="316"/>
      <c r="DCX1" s="316"/>
      <c r="DCY1" s="316"/>
      <c r="DCZ1" s="316"/>
      <c r="DDA1" s="316"/>
      <c r="DDB1" s="316"/>
      <c r="DDC1" s="316"/>
      <c r="DDD1" s="316"/>
      <c r="DDE1" s="316"/>
      <c r="DDF1" s="316"/>
      <c r="DDG1" s="316"/>
      <c r="DDH1" s="316"/>
      <c r="DDI1" s="316"/>
      <c r="DDJ1" s="316"/>
      <c r="DDK1" s="316"/>
      <c r="DDL1" s="316"/>
      <c r="DDM1" s="316"/>
      <c r="DDN1" s="316"/>
      <c r="DDO1" s="316"/>
      <c r="DDP1" s="316"/>
      <c r="DDQ1" s="316"/>
      <c r="DDR1" s="316"/>
      <c r="DDS1" s="316"/>
      <c r="DDT1" s="316"/>
      <c r="DDU1" s="316"/>
      <c r="DDV1" s="316"/>
      <c r="DDW1" s="316"/>
      <c r="DDX1" s="316"/>
      <c r="DDY1" s="316"/>
      <c r="DDZ1" s="316"/>
      <c r="DEA1" s="316"/>
      <c r="DEB1" s="316"/>
      <c r="DEC1" s="316"/>
      <c r="DED1" s="316"/>
      <c r="DEE1" s="316"/>
      <c r="DEF1" s="316"/>
      <c r="DEG1" s="316"/>
      <c r="DEH1" s="316"/>
      <c r="DEI1" s="316"/>
      <c r="DEJ1" s="316"/>
      <c r="DEK1" s="316"/>
      <c r="DEL1" s="316"/>
      <c r="DEM1" s="316"/>
      <c r="DEN1" s="316"/>
      <c r="DEO1" s="316"/>
      <c r="DEP1" s="316"/>
      <c r="DEQ1" s="316"/>
      <c r="DER1" s="316"/>
      <c r="DES1" s="316"/>
      <c r="DET1" s="316"/>
      <c r="DEU1" s="316"/>
      <c r="DEV1" s="316"/>
      <c r="DEW1" s="316"/>
      <c r="DEX1" s="316"/>
      <c r="DEY1" s="316"/>
      <c r="DEZ1" s="316"/>
      <c r="DFA1" s="316"/>
      <c r="DFB1" s="316"/>
      <c r="DFC1" s="316"/>
      <c r="DFD1" s="316"/>
      <c r="DFE1" s="316"/>
      <c r="DFF1" s="316"/>
      <c r="DFG1" s="316"/>
      <c r="DFH1" s="316"/>
      <c r="DFI1" s="316"/>
      <c r="DFJ1" s="316"/>
      <c r="DFK1" s="316"/>
      <c r="DFL1" s="316"/>
      <c r="DFM1" s="316"/>
      <c r="DFN1" s="316"/>
      <c r="DFO1" s="316"/>
      <c r="DFP1" s="316"/>
      <c r="DFQ1" s="316"/>
      <c r="DFR1" s="316"/>
      <c r="DFS1" s="316"/>
      <c r="DFT1" s="316"/>
      <c r="DFU1" s="316"/>
      <c r="DFV1" s="316"/>
      <c r="DFW1" s="316"/>
      <c r="DFX1" s="316"/>
      <c r="DFY1" s="316"/>
      <c r="DFZ1" s="316"/>
      <c r="DGA1" s="316"/>
      <c r="DGB1" s="316"/>
      <c r="DGC1" s="316"/>
      <c r="DGD1" s="316"/>
      <c r="DGE1" s="316"/>
      <c r="DGF1" s="316"/>
      <c r="DGG1" s="316"/>
      <c r="DGH1" s="316"/>
      <c r="DGI1" s="316"/>
      <c r="DGJ1" s="316"/>
      <c r="DGK1" s="316"/>
      <c r="DGL1" s="316"/>
      <c r="DGM1" s="316"/>
      <c r="DGN1" s="316"/>
      <c r="DGO1" s="316"/>
      <c r="DGP1" s="316"/>
      <c r="DGQ1" s="316"/>
      <c r="DGR1" s="316"/>
      <c r="DGS1" s="316"/>
      <c r="DGT1" s="316"/>
      <c r="DGU1" s="316"/>
      <c r="DGV1" s="316"/>
      <c r="DGW1" s="316"/>
      <c r="DGX1" s="316"/>
      <c r="DGY1" s="316"/>
      <c r="DGZ1" s="316"/>
      <c r="DHA1" s="316"/>
      <c r="DHB1" s="316"/>
      <c r="DHC1" s="316"/>
      <c r="DHD1" s="316"/>
      <c r="DHE1" s="316"/>
      <c r="DHF1" s="316"/>
      <c r="DHG1" s="316"/>
      <c r="DHH1" s="316"/>
      <c r="DHI1" s="316"/>
      <c r="DHJ1" s="316"/>
      <c r="DHK1" s="316"/>
      <c r="DHL1" s="316"/>
      <c r="DHM1" s="316"/>
      <c r="DHN1" s="316"/>
      <c r="DHO1" s="316"/>
      <c r="DHP1" s="316"/>
      <c r="DHQ1" s="316"/>
      <c r="DHR1" s="316"/>
      <c r="DHS1" s="316"/>
      <c r="DHT1" s="316"/>
      <c r="DHU1" s="316"/>
      <c r="DHV1" s="316"/>
      <c r="DHW1" s="316"/>
      <c r="DHX1" s="316"/>
      <c r="DHY1" s="316"/>
      <c r="DHZ1" s="316"/>
      <c r="DIA1" s="316"/>
      <c r="DIB1" s="316"/>
      <c r="DIC1" s="316"/>
      <c r="DID1" s="316"/>
      <c r="DIE1" s="316"/>
      <c r="DIF1" s="316"/>
      <c r="DIG1" s="316"/>
      <c r="DIH1" s="316"/>
      <c r="DII1" s="316"/>
      <c r="DIJ1" s="316"/>
      <c r="DIK1" s="316"/>
      <c r="DIL1" s="316"/>
      <c r="DIM1" s="316"/>
      <c r="DIN1" s="316"/>
      <c r="DIO1" s="316"/>
      <c r="DIP1" s="316"/>
      <c r="DIQ1" s="316"/>
      <c r="DIR1" s="316"/>
      <c r="DIS1" s="316"/>
      <c r="DIT1" s="316"/>
      <c r="DIU1" s="316"/>
      <c r="DIV1" s="316"/>
      <c r="DIW1" s="316"/>
      <c r="DIX1" s="316"/>
      <c r="DIY1" s="316"/>
      <c r="DIZ1" s="316"/>
      <c r="DJA1" s="316"/>
      <c r="DJB1" s="316"/>
      <c r="DJC1" s="316"/>
      <c r="DJD1" s="316"/>
      <c r="DJE1" s="316"/>
      <c r="DJF1" s="316"/>
      <c r="DJG1" s="316"/>
      <c r="DJH1" s="316"/>
      <c r="DJI1" s="316"/>
      <c r="DJJ1" s="316"/>
      <c r="DJK1" s="316"/>
      <c r="DJL1" s="316"/>
      <c r="DJM1" s="316"/>
      <c r="DJN1" s="316"/>
      <c r="DJO1" s="316"/>
      <c r="DJP1" s="316"/>
      <c r="DJQ1" s="316"/>
      <c r="DJR1" s="316"/>
      <c r="DJS1" s="316"/>
      <c r="DJT1" s="316"/>
      <c r="DJU1" s="316"/>
      <c r="DJV1" s="316"/>
      <c r="DJW1" s="316"/>
      <c r="DJX1" s="316"/>
      <c r="DJY1" s="316"/>
      <c r="DJZ1" s="316"/>
      <c r="DKA1" s="316"/>
      <c r="DKB1" s="316"/>
      <c r="DKC1" s="316"/>
      <c r="DKD1" s="316"/>
      <c r="DKE1" s="316"/>
      <c r="DKF1" s="316"/>
      <c r="DKG1" s="316"/>
      <c r="DKH1" s="316"/>
      <c r="DKI1" s="316"/>
      <c r="DKJ1" s="316"/>
      <c r="DKK1" s="316"/>
      <c r="DKL1" s="316"/>
      <c r="DKM1" s="316"/>
      <c r="DKN1" s="316"/>
      <c r="DKO1" s="316"/>
      <c r="DKP1" s="316"/>
      <c r="DKQ1" s="316"/>
      <c r="DKR1" s="316"/>
      <c r="DKS1" s="316"/>
      <c r="DKT1" s="316"/>
      <c r="DKU1" s="316"/>
      <c r="DKV1" s="316"/>
      <c r="DKW1" s="316"/>
      <c r="DKX1" s="316"/>
      <c r="DKY1" s="316"/>
      <c r="DKZ1" s="316"/>
      <c r="DLA1" s="316"/>
      <c r="DLB1" s="316"/>
      <c r="DLC1" s="316"/>
      <c r="DLD1" s="316"/>
      <c r="DLE1" s="316"/>
      <c r="DLF1" s="316"/>
      <c r="DLG1" s="316"/>
      <c r="DLH1" s="316"/>
      <c r="DLI1" s="316"/>
      <c r="DLJ1" s="316"/>
      <c r="DLK1" s="316"/>
      <c r="DLL1" s="316"/>
      <c r="DLM1" s="316"/>
      <c r="DLN1" s="316"/>
      <c r="DLO1" s="316"/>
      <c r="DLP1" s="316"/>
      <c r="DLQ1" s="316"/>
      <c r="DLR1" s="316"/>
      <c r="DLS1" s="316"/>
      <c r="DLT1" s="316"/>
      <c r="DLU1" s="316"/>
      <c r="DLV1" s="316"/>
      <c r="DLW1" s="316"/>
      <c r="DLX1" s="316"/>
      <c r="DLY1" s="316"/>
      <c r="DLZ1" s="316"/>
      <c r="DMA1" s="316"/>
      <c r="DMB1" s="316"/>
      <c r="DMC1" s="316"/>
      <c r="DMD1" s="316"/>
      <c r="DME1" s="316"/>
      <c r="DMF1" s="316"/>
      <c r="DMG1" s="316"/>
      <c r="DMH1" s="316"/>
      <c r="DMI1" s="316"/>
      <c r="DMJ1" s="316"/>
      <c r="DMK1" s="316"/>
      <c r="DML1" s="316"/>
      <c r="DMM1" s="316"/>
      <c r="DMN1" s="316"/>
      <c r="DMO1" s="316"/>
      <c r="DMP1" s="316"/>
      <c r="DMQ1" s="316"/>
      <c r="DMR1" s="316"/>
      <c r="DMS1" s="316"/>
      <c r="DMT1" s="316"/>
      <c r="DMU1" s="316"/>
      <c r="DMV1" s="316"/>
      <c r="DMW1" s="316"/>
      <c r="DMX1" s="316"/>
      <c r="DMY1" s="316"/>
      <c r="DMZ1" s="316"/>
      <c r="DNA1" s="316"/>
      <c r="DNB1" s="316"/>
      <c r="DNC1" s="316"/>
      <c r="DND1" s="316"/>
      <c r="DNE1" s="316"/>
      <c r="DNF1" s="316"/>
      <c r="DNG1" s="316"/>
      <c r="DNH1" s="316"/>
      <c r="DNI1" s="316"/>
      <c r="DNJ1" s="316"/>
      <c r="DNK1" s="316"/>
      <c r="DNL1" s="316"/>
      <c r="DNM1" s="316"/>
      <c r="DNN1" s="316"/>
      <c r="DNO1" s="316"/>
      <c r="DNP1" s="316"/>
      <c r="DNQ1" s="316"/>
      <c r="DNR1" s="316"/>
      <c r="DNS1" s="316"/>
      <c r="DNT1" s="316"/>
      <c r="DNU1" s="316"/>
      <c r="DNV1" s="316"/>
      <c r="DNW1" s="316"/>
      <c r="DNX1" s="316"/>
      <c r="DNY1" s="316"/>
      <c r="DNZ1" s="316"/>
      <c r="DOA1" s="316"/>
      <c r="DOB1" s="316"/>
      <c r="DOC1" s="316"/>
      <c r="DOD1" s="316"/>
      <c r="DOE1" s="316"/>
      <c r="DOF1" s="316"/>
      <c r="DOG1" s="316"/>
      <c r="DOH1" s="316"/>
      <c r="DOI1" s="316"/>
      <c r="DOJ1" s="316"/>
      <c r="DOK1" s="316"/>
      <c r="DOL1" s="316"/>
      <c r="DOM1" s="316"/>
      <c r="DON1" s="316"/>
      <c r="DOO1" s="316"/>
      <c r="DOP1" s="316"/>
      <c r="DOQ1" s="316"/>
      <c r="DOR1" s="316"/>
      <c r="DOS1" s="316"/>
      <c r="DOT1" s="316"/>
      <c r="DOU1" s="316"/>
      <c r="DOV1" s="316"/>
      <c r="DOW1" s="316"/>
      <c r="DOX1" s="316"/>
      <c r="DOY1" s="316"/>
      <c r="DOZ1" s="316"/>
      <c r="DPA1" s="316"/>
      <c r="DPB1" s="316"/>
      <c r="DPC1" s="316"/>
      <c r="DPD1" s="316"/>
      <c r="DPE1" s="316"/>
      <c r="DPF1" s="316"/>
      <c r="DPG1" s="316"/>
      <c r="DPH1" s="316"/>
      <c r="DPI1" s="316"/>
      <c r="DPJ1" s="316"/>
      <c r="DPK1" s="316"/>
      <c r="DPL1" s="316"/>
      <c r="DPM1" s="316"/>
      <c r="DPN1" s="316"/>
      <c r="DPO1" s="316"/>
      <c r="DPP1" s="316"/>
      <c r="DPQ1" s="316"/>
      <c r="DPR1" s="316"/>
      <c r="DPS1" s="316"/>
      <c r="DPT1" s="316"/>
      <c r="DPU1" s="316"/>
      <c r="DPV1" s="316"/>
      <c r="DPW1" s="316"/>
      <c r="DPX1" s="316"/>
      <c r="DPY1" s="316"/>
      <c r="DPZ1" s="316"/>
      <c r="DQA1" s="316"/>
      <c r="DQB1" s="316"/>
      <c r="DQC1" s="316"/>
      <c r="DQD1" s="316"/>
      <c r="DQE1" s="316"/>
      <c r="DQF1" s="316"/>
      <c r="DQG1" s="316"/>
      <c r="DQH1" s="316"/>
      <c r="DQI1" s="316"/>
      <c r="DQJ1" s="316"/>
      <c r="DQK1" s="316"/>
      <c r="DQL1" s="316"/>
      <c r="DQM1" s="316"/>
      <c r="DQN1" s="316"/>
      <c r="DQO1" s="316"/>
      <c r="DQP1" s="316"/>
      <c r="DQQ1" s="316"/>
      <c r="DQR1" s="316"/>
      <c r="DQS1" s="316"/>
      <c r="DQT1" s="316"/>
      <c r="DQU1" s="316"/>
      <c r="DQV1" s="316"/>
      <c r="DQW1" s="316"/>
      <c r="DQX1" s="316"/>
      <c r="DQY1" s="316"/>
      <c r="DQZ1" s="316"/>
      <c r="DRA1" s="316"/>
      <c r="DRB1" s="316"/>
      <c r="DRC1" s="316"/>
      <c r="DRD1" s="316"/>
      <c r="DRE1" s="316"/>
      <c r="DRF1" s="316"/>
      <c r="DRG1" s="316"/>
      <c r="DRH1" s="316"/>
      <c r="DRI1" s="316"/>
      <c r="DRJ1" s="316"/>
      <c r="DRK1" s="316"/>
      <c r="DRL1" s="316"/>
      <c r="DRM1" s="316"/>
      <c r="DRN1" s="316"/>
      <c r="DRO1" s="316"/>
      <c r="DRP1" s="316"/>
      <c r="DRQ1" s="316"/>
      <c r="DRR1" s="316"/>
      <c r="DRS1" s="316"/>
      <c r="DRT1" s="316"/>
      <c r="DRU1" s="316"/>
      <c r="DRV1" s="316"/>
      <c r="DRW1" s="316"/>
      <c r="DRX1" s="316"/>
      <c r="DRY1" s="316"/>
      <c r="DRZ1" s="316"/>
      <c r="DSA1" s="316"/>
      <c r="DSB1" s="316"/>
      <c r="DSC1" s="316"/>
      <c r="DSD1" s="316"/>
      <c r="DSE1" s="316"/>
      <c r="DSF1" s="316"/>
      <c r="DSG1" s="316"/>
      <c r="DSH1" s="316"/>
      <c r="DSI1" s="316"/>
      <c r="DSJ1" s="316"/>
      <c r="DSK1" s="316"/>
      <c r="DSL1" s="316"/>
      <c r="DSM1" s="316"/>
      <c r="DSN1" s="316"/>
      <c r="DSO1" s="316"/>
      <c r="DSP1" s="316"/>
      <c r="DSQ1" s="316"/>
      <c r="DSR1" s="316"/>
      <c r="DSS1" s="316"/>
      <c r="DST1" s="316"/>
      <c r="DSU1" s="316"/>
      <c r="DSV1" s="316"/>
      <c r="DSW1" s="316"/>
      <c r="DSX1" s="316"/>
      <c r="DSY1" s="316"/>
      <c r="DSZ1" s="316"/>
      <c r="DTA1" s="316"/>
      <c r="DTB1" s="316"/>
      <c r="DTC1" s="316"/>
      <c r="DTD1" s="316"/>
      <c r="DTE1" s="316"/>
      <c r="DTF1" s="316"/>
      <c r="DTG1" s="316"/>
      <c r="DTH1" s="316"/>
      <c r="DTI1" s="316"/>
      <c r="DTJ1" s="316"/>
      <c r="DTK1" s="316"/>
      <c r="DTL1" s="316"/>
      <c r="DTM1" s="316"/>
      <c r="DTN1" s="316"/>
      <c r="DTO1" s="316"/>
      <c r="DTP1" s="316"/>
      <c r="DTQ1" s="316"/>
      <c r="DTR1" s="316"/>
      <c r="DTS1" s="316"/>
      <c r="DTT1" s="316"/>
      <c r="DTU1" s="316"/>
      <c r="DTV1" s="316"/>
      <c r="DTW1" s="316"/>
      <c r="DTX1" s="316"/>
      <c r="DTY1" s="316"/>
      <c r="DTZ1" s="316"/>
      <c r="DUA1" s="316"/>
      <c r="DUB1" s="316"/>
      <c r="DUC1" s="316"/>
      <c r="DUD1" s="316"/>
      <c r="DUE1" s="316"/>
      <c r="DUF1" s="316"/>
      <c r="DUG1" s="316"/>
      <c r="DUH1" s="316"/>
      <c r="DUI1" s="316"/>
      <c r="DUJ1" s="316"/>
      <c r="DUK1" s="316"/>
      <c r="DUL1" s="316"/>
      <c r="DUM1" s="316"/>
      <c r="DUN1" s="316"/>
      <c r="DUO1" s="316"/>
      <c r="DUP1" s="316"/>
      <c r="DUQ1" s="316"/>
      <c r="DUR1" s="316"/>
      <c r="DUS1" s="316"/>
      <c r="DUT1" s="316"/>
      <c r="DUU1" s="316"/>
      <c r="DUV1" s="316"/>
      <c r="DUW1" s="316"/>
      <c r="DUX1" s="316"/>
      <c r="DUY1" s="316"/>
      <c r="DUZ1" s="316"/>
      <c r="DVA1" s="316"/>
      <c r="DVB1" s="316"/>
      <c r="DVC1" s="316"/>
      <c r="DVD1" s="316"/>
      <c r="DVE1" s="316"/>
      <c r="DVF1" s="316"/>
      <c r="DVG1" s="316"/>
      <c r="DVH1" s="316"/>
      <c r="DVI1" s="316"/>
      <c r="DVJ1" s="316"/>
      <c r="DVK1" s="316"/>
      <c r="DVL1" s="316"/>
      <c r="DVM1" s="316"/>
      <c r="DVN1" s="316"/>
      <c r="DVO1" s="316"/>
      <c r="DVP1" s="316"/>
      <c r="DVQ1" s="316"/>
      <c r="DVR1" s="316"/>
      <c r="DVS1" s="316"/>
      <c r="DVT1" s="316"/>
      <c r="DVU1" s="316"/>
      <c r="DVV1" s="316"/>
      <c r="DVW1" s="316"/>
      <c r="DVX1" s="316"/>
      <c r="DVY1" s="316"/>
      <c r="DVZ1" s="316"/>
      <c r="DWA1" s="316"/>
      <c r="DWB1" s="316"/>
      <c r="DWC1" s="316"/>
      <c r="DWD1" s="316"/>
      <c r="DWE1" s="316"/>
      <c r="DWF1" s="316"/>
      <c r="DWG1" s="316"/>
      <c r="DWH1" s="316"/>
      <c r="DWI1" s="316"/>
      <c r="DWJ1" s="316"/>
      <c r="DWK1" s="316"/>
      <c r="DWL1" s="316"/>
      <c r="DWM1" s="316"/>
      <c r="DWN1" s="316"/>
      <c r="DWO1" s="316"/>
      <c r="DWP1" s="316"/>
      <c r="DWQ1" s="316"/>
      <c r="DWR1" s="316"/>
      <c r="DWS1" s="316"/>
      <c r="DWT1" s="316"/>
      <c r="DWU1" s="316"/>
      <c r="DWV1" s="316"/>
      <c r="DWW1" s="316"/>
      <c r="DWX1" s="316"/>
      <c r="DWY1" s="316"/>
      <c r="DWZ1" s="316"/>
      <c r="DXA1" s="316"/>
      <c r="DXB1" s="316"/>
      <c r="DXC1" s="316"/>
      <c r="DXD1" s="316"/>
      <c r="DXE1" s="316"/>
      <c r="DXF1" s="316"/>
      <c r="DXG1" s="316"/>
      <c r="DXH1" s="316"/>
      <c r="DXI1" s="316"/>
      <c r="DXJ1" s="316"/>
      <c r="DXK1" s="316"/>
      <c r="DXL1" s="316"/>
      <c r="DXM1" s="316"/>
      <c r="DXN1" s="316"/>
      <c r="DXO1" s="316"/>
      <c r="DXP1" s="316"/>
      <c r="DXQ1" s="316"/>
      <c r="DXR1" s="316"/>
      <c r="DXS1" s="316"/>
      <c r="DXT1" s="316"/>
      <c r="DXU1" s="316"/>
      <c r="DXV1" s="316"/>
      <c r="DXW1" s="316"/>
      <c r="DXX1" s="316"/>
      <c r="DXY1" s="316"/>
      <c r="DXZ1" s="316"/>
      <c r="DYA1" s="316"/>
      <c r="DYB1" s="316"/>
      <c r="DYC1" s="316"/>
      <c r="DYD1" s="316"/>
      <c r="DYE1" s="316"/>
      <c r="DYF1" s="316"/>
      <c r="DYG1" s="316"/>
      <c r="DYH1" s="316"/>
      <c r="DYI1" s="316"/>
      <c r="DYJ1" s="316"/>
      <c r="DYK1" s="316"/>
      <c r="DYL1" s="316"/>
      <c r="DYM1" s="316"/>
      <c r="DYN1" s="316"/>
      <c r="DYO1" s="316"/>
      <c r="DYP1" s="316"/>
      <c r="DYQ1" s="316"/>
      <c r="DYR1" s="316"/>
      <c r="DYS1" s="316"/>
      <c r="DYT1" s="316"/>
      <c r="DYU1" s="316"/>
      <c r="DYV1" s="316"/>
      <c r="DYW1" s="316"/>
      <c r="DYX1" s="316"/>
      <c r="DYY1" s="316"/>
      <c r="DYZ1" s="316"/>
      <c r="DZA1" s="316"/>
      <c r="DZB1" s="316"/>
      <c r="DZC1" s="316"/>
      <c r="DZD1" s="316"/>
      <c r="DZE1" s="316"/>
      <c r="DZF1" s="316"/>
      <c r="DZG1" s="316"/>
      <c r="DZH1" s="316"/>
      <c r="DZI1" s="316"/>
      <c r="DZJ1" s="316"/>
      <c r="DZK1" s="316"/>
      <c r="DZL1" s="316"/>
      <c r="DZM1" s="316"/>
      <c r="DZN1" s="316"/>
      <c r="DZO1" s="316"/>
      <c r="DZP1" s="316"/>
      <c r="DZQ1" s="316"/>
      <c r="DZR1" s="316"/>
      <c r="DZS1" s="316"/>
      <c r="DZT1" s="316"/>
      <c r="DZU1" s="316"/>
      <c r="DZV1" s="316"/>
      <c r="DZW1" s="316"/>
      <c r="DZX1" s="316"/>
      <c r="DZY1" s="316"/>
      <c r="DZZ1" s="316"/>
      <c r="EAA1" s="316"/>
      <c r="EAB1" s="316"/>
      <c r="EAC1" s="316"/>
      <c r="EAD1" s="316"/>
      <c r="EAE1" s="316"/>
      <c r="EAF1" s="316"/>
      <c r="EAG1" s="316"/>
      <c r="EAH1" s="316"/>
      <c r="EAI1" s="316"/>
      <c r="EAJ1" s="316"/>
      <c r="EAK1" s="316"/>
      <c r="EAL1" s="316"/>
      <c r="EAM1" s="316"/>
      <c r="EAN1" s="316"/>
      <c r="EAO1" s="316"/>
      <c r="EAP1" s="316"/>
      <c r="EAQ1" s="316"/>
      <c r="EAR1" s="316"/>
      <c r="EAS1" s="316"/>
      <c r="EAT1" s="316"/>
      <c r="EAU1" s="316"/>
      <c r="EAV1" s="316"/>
      <c r="EAW1" s="316"/>
      <c r="EAX1" s="316"/>
      <c r="EAY1" s="316"/>
      <c r="EAZ1" s="316"/>
      <c r="EBA1" s="316"/>
      <c r="EBB1" s="316"/>
      <c r="EBC1" s="316"/>
      <c r="EBD1" s="316"/>
      <c r="EBE1" s="316"/>
      <c r="EBF1" s="316"/>
      <c r="EBG1" s="316"/>
      <c r="EBH1" s="316"/>
      <c r="EBI1" s="316"/>
      <c r="EBJ1" s="316"/>
      <c r="EBK1" s="316"/>
      <c r="EBL1" s="316"/>
      <c r="EBM1" s="316"/>
      <c r="EBN1" s="316"/>
      <c r="EBO1" s="316"/>
      <c r="EBP1" s="316"/>
      <c r="EBQ1" s="316"/>
      <c r="EBR1" s="316"/>
      <c r="EBS1" s="316"/>
      <c r="EBT1" s="316"/>
      <c r="EBU1" s="316"/>
      <c r="EBV1" s="316"/>
      <c r="EBW1" s="316"/>
      <c r="EBX1" s="316"/>
      <c r="EBY1" s="316"/>
      <c r="EBZ1" s="316"/>
      <c r="ECA1" s="316"/>
      <c r="ECB1" s="316"/>
      <c r="ECC1" s="316"/>
      <c r="ECD1" s="316"/>
      <c r="ECE1" s="316"/>
      <c r="ECF1" s="316"/>
      <c r="ECG1" s="316"/>
      <c r="ECH1" s="316"/>
      <c r="ECI1" s="316"/>
      <c r="ECJ1" s="316"/>
      <c r="ECK1" s="316"/>
      <c r="ECL1" s="316"/>
      <c r="ECM1" s="316"/>
      <c r="ECN1" s="316"/>
      <c r="ECO1" s="316"/>
      <c r="ECP1" s="316"/>
      <c r="ECQ1" s="316"/>
      <c r="ECR1" s="316"/>
      <c r="ECS1" s="316"/>
      <c r="ECT1" s="316"/>
      <c r="ECU1" s="316"/>
      <c r="ECV1" s="316"/>
      <c r="ECW1" s="316"/>
      <c r="ECX1" s="316"/>
      <c r="ECY1" s="316"/>
      <c r="ECZ1" s="316"/>
      <c r="EDA1" s="316"/>
      <c r="EDB1" s="316"/>
      <c r="EDC1" s="316"/>
      <c r="EDD1" s="316"/>
      <c r="EDE1" s="316"/>
      <c r="EDF1" s="316"/>
      <c r="EDG1" s="316"/>
      <c r="EDH1" s="316"/>
      <c r="EDI1" s="316"/>
      <c r="EDJ1" s="316"/>
      <c r="EDK1" s="316"/>
      <c r="EDL1" s="316"/>
      <c r="EDM1" s="316"/>
      <c r="EDN1" s="316"/>
      <c r="EDO1" s="316"/>
      <c r="EDP1" s="316"/>
      <c r="EDQ1" s="316"/>
      <c r="EDR1" s="316"/>
      <c r="EDS1" s="316"/>
      <c r="EDT1" s="316"/>
      <c r="EDU1" s="316"/>
      <c r="EDV1" s="316"/>
      <c r="EDW1" s="316"/>
      <c r="EDX1" s="316"/>
      <c r="EDY1" s="316"/>
      <c r="EDZ1" s="316"/>
      <c r="EEA1" s="316"/>
      <c r="EEB1" s="316"/>
      <c r="EEC1" s="316"/>
      <c r="EED1" s="316"/>
      <c r="EEE1" s="316"/>
      <c r="EEF1" s="316"/>
      <c r="EEG1" s="316"/>
      <c r="EEH1" s="316"/>
      <c r="EEI1" s="316"/>
      <c r="EEJ1" s="316"/>
      <c r="EEK1" s="316"/>
      <c r="EEL1" s="316"/>
      <c r="EEM1" s="316"/>
      <c r="EEN1" s="316"/>
      <c r="EEO1" s="316"/>
      <c r="EEP1" s="316"/>
      <c r="EEQ1" s="316"/>
      <c r="EER1" s="316"/>
      <c r="EES1" s="316"/>
      <c r="EET1" s="316"/>
      <c r="EEU1" s="316"/>
      <c r="EEV1" s="316"/>
      <c r="EEW1" s="316"/>
      <c r="EEX1" s="316"/>
      <c r="EEY1" s="316"/>
      <c r="EEZ1" s="316"/>
      <c r="EFA1" s="316"/>
      <c r="EFB1" s="316"/>
      <c r="EFC1" s="316"/>
      <c r="EFD1" s="316"/>
      <c r="EFE1" s="316"/>
      <c r="EFF1" s="316"/>
      <c r="EFG1" s="316"/>
      <c r="EFH1" s="316"/>
      <c r="EFI1" s="316"/>
      <c r="EFJ1" s="316"/>
      <c r="EFK1" s="316"/>
      <c r="EFL1" s="316"/>
      <c r="EFM1" s="316"/>
      <c r="EFN1" s="316"/>
      <c r="EFO1" s="316"/>
      <c r="EFP1" s="316"/>
      <c r="EFQ1" s="316"/>
      <c r="EFR1" s="316"/>
      <c r="EFS1" s="316"/>
      <c r="EFT1" s="316"/>
      <c r="EFU1" s="316"/>
      <c r="EFV1" s="316"/>
      <c r="EFW1" s="316"/>
      <c r="EFX1" s="316"/>
      <c r="EFY1" s="316"/>
      <c r="EFZ1" s="316"/>
      <c r="EGA1" s="316"/>
      <c r="EGB1" s="316"/>
      <c r="EGC1" s="316"/>
      <c r="EGD1" s="316"/>
      <c r="EGE1" s="316"/>
      <c r="EGF1" s="316"/>
      <c r="EGG1" s="316"/>
      <c r="EGH1" s="316"/>
      <c r="EGI1" s="316"/>
      <c r="EGJ1" s="316"/>
      <c r="EGK1" s="316"/>
      <c r="EGL1" s="316"/>
      <c r="EGM1" s="316"/>
      <c r="EGN1" s="316"/>
      <c r="EGO1" s="316"/>
      <c r="EGP1" s="316"/>
      <c r="EGQ1" s="316"/>
      <c r="EGR1" s="316"/>
      <c r="EGS1" s="316"/>
      <c r="EGT1" s="316"/>
      <c r="EGU1" s="316"/>
      <c r="EGV1" s="316"/>
      <c r="EGW1" s="316"/>
      <c r="EGX1" s="316"/>
      <c r="EGY1" s="316"/>
      <c r="EGZ1" s="316"/>
      <c r="EHA1" s="316"/>
      <c r="EHB1" s="316"/>
      <c r="EHC1" s="316"/>
      <c r="EHD1" s="316"/>
      <c r="EHE1" s="316"/>
      <c r="EHF1" s="316"/>
      <c r="EHG1" s="316"/>
      <c r="EHH1" s="316"/>
      <c r="EHI1" s="316"/>
      <c r="EHJ1" s="316"/>
      <c r="EHK1" s="316"/>
      <c r="EHL1" s="316"/>
      <c r="EHM1" s="316"/>
      <c r="EHN1" s="316"/>
      <c r="EHO1" s="316"/>
      <c r="EHP1" s="316"/>
      <c r="EHQ1" s="316"/>
      <c r="EHR1" s="316"/>
      <c r="EHS1" s="316"/>
      <c r="EHT1" s="316"/>
      <c r="EHU1" s="316"/>
      <c r="EHV1" s="316"/>
      <c r="EHW1" s="316"/>
      <c r="EHX1" s="316"/>
      <c r="EHY1" s="316"/>
      <c r="EHZ1" s="316"/>
      <c r="EIA1" s="316"/>
      <c r="EIB1" s="316"/>
      <c r="EIC1" s="316"/>
      <c r="EID1" s="316"/>
      <c r="EIE1" s="316"/>
      <c r="EIF1" s="316"/>
      <c r="EIG1" s="316"/>
      <c r="EIH1" s="316"/>
      <c r="EII1" s="316"/>
      <c r="EIJ1" s="316"/>
      <c r="EIK1" s="316"/>
      <c r="EIL1" s="316"/>
      <c r="EIM1" s="316"/>
      <c r="EIN1" s="316"/>
      <c r="EIO1" s="316"/>
      <c r="EIP1" s="316"/>
      <c r="EIQ1" s="316"/>
      <c r="EIR1" s="316"/>
      <c r="EIS1" s="316"/>
      <c r="EIT1" s="316"/>
      <c r="EIU1" s="316"/>
      <c r="EIV1" s="316"/>
      <c r="EIW1" s="316"/>
      <c r="EIX1" s="316"/>
      <c r="EIY1" s="316"/>
      <c r="EIZ1" s="316"/>
      <c r="EJA1" s="316"/>
      <c r="EJB1" s="316"/>
      <c r="EJC1" s="316"/>
      <c r="EJD1" s="316"/>
      <c r="EJE1" s="316"/>
      <c r="EJF1" s="316"/>
      <c r="EJG1" s="316"/>
      <c r="EJH1" s="316"/>
      <c r="EJI1" s="316"/>
      <c r="EJJ1" s="316"/>
      <c r="EJK1" s="316"/>
      <c r="EJL1" s="316"/>
      <c r="EJM1" s="316"/>
      <c r="EJN1" s="316"/>
      <c r="EJO1" s="316"/>
      <c r="EJP1" s="316"/>
      <c r="EJQ1" s="316"/>
      <c r="EJR1" s="316"/>
      <c r="EJS1" s="316"/>
      <c r="EJT1" s="316"/>
      <c r="EJU1" s="316"/>
      <c r="EJV1" s="316"/>
      <c r="EJW1" s="316"/>
      <c r="EJX1" s="316"/>
      <c r="EJY1" s="316"/>
      <c r="EJZ1" s="316"/>
      <c r="EKA1" s="316"/>
      <c r="EKB1" s="316"/>
      <c r="EKC1" s="316"/>
      <c r="EKD1" s="316"/>
      <c r="EKE1" s="316"/>
      <c r="EKF1" s="316"/>
      <c r="EKG1" s="316"/>
      <c r="EKH1" s="316"/>
      <c r="EKI1" s="316"/>
      <c r="EKJ1" s="316"/>
      <c r="EKK1" s="316"/>
      <c r="EKL1" s="316"/>
      <c r="EKM1" s="316"/>
      <c r="EKN1" s="316"/>
      <c r="EKO1" s="316"/>
      <c r="EKP1" s="316"/>
      <c r="EKQ1" s="316"/>
      <c r="EKR1" s="316"/>
      <c r="EKS1" s="316"/>
      <c r="EKT1" s="316"/>
      <c r="EKU1" s="316"/>
      <c r="EKV1" s="316"/>
      <c r="EKW1" s="316"/>
      <c r="EKX1" s="316"/>
      <c r="EKY1" s="316"/>
      <c r="EKZ1" s="316"/>
      <c r="ELA1" s="316"/>
      <c r="ELB1" s="316"/>
      <c r="ELC1" s="316"/>
      <c r="ELD1" s="316"/>
      <c r="ELE1" s="316"/>
      <c r="ELF1" s="316"/>
      <c r="ELG1" s="316"/>
      <c r="ELH1" s="316"/>
      <c r="ELI1" s="316"/>
      <c r="ELJ1" s="316"/>
      <c r="ELK1" s="316"/>
      <c r="ELL1" s="316"/>
      <c r="ELM1" s="316"/>
      <c r="ELN1" s="316"/>
      <c r="ELO1" s="316"/>
      <c r="ELP1" s="316"/>
      <c r="ELQ1" s="316"/>
      <c r="ELR1" s="316"/>
      <c r="ELS1" s="316"/>
      <c r="ELT1" s="316"/>
      <c r="ELU1" s="316"/>
      <c r="ELV1" s="316"/>
      <c r="ELW1" s="316"/>
      <c r="ELX1" s="316"/>
      <c r="ELY1" s="316"/>
      <c r="ELZ1" s="316"/>
      <c r="EMA1" s="316"/>
      <c r="EMB1" s="316"/>
      <c r="EMC1" s="316"/>
      <c r="EMD1" s="316"/>
      <c r="EME1" s="316"/>
      <c r="EMF1" s="316"/>
      <c r="EMG1" s="316"/>
      <c r="EMH1" s="316"/>
      <c r="EMI1" s="316"/>
      <c r="EMJ1" s="316"/>
      <c r="EMK1" s="316"/>
      <c r="EML1" s="316"/>
      <c r="EMM1" s="316"/>
      <c r="EMN1" s="316"/>
      <c r="EMO1" s="316"/>
      <c r="EMP1" s="316"/>
      <c r="EMQ1" s="316"/>
      <c r="EMR1" s="316"/>
      <c r="EMS1" s="316"/>
      <c r="EMT1" s="316"/>
      <c r="EMU1" s="316"/>
      <c r="EMV1" s="316"/>
      <c r="EMW1" s="316"/>
      <c r="EMX1" s="316"/>
      <c r="EMY1" s="316"/>
      <c r="EMZ1" s="316"/>
      <c r="ENA1" s="316"/>
      <c r="ENB1" s="316"/>
      <c r="ENC1" s="316"/>
      <c r="END1" s="316"/>
      <c r="ENE1" s="316"/>
      <c r="ENF1" s="316"/>
      <c r="ENG1" s="316"/>
      <c r="ENH1" s="316"/>
      <c r="ENI1" s="316"/>
      <c r="ENJ1" s="316"/>
      <c r="ENK1" s="316"/>
      <c r="ENL1" s="316"/>
      <c r="ENM1" s="316"/>
      <c r="ENN1" s="316"/>
      <c r="ENO1" s="316"/>
      <c r="ENP1" s="316"/>
      <c r="ENQ1" s="316"/>
      <c r="ENR1" s="316"/>
      <c r="ENS1" s="316"/>
      <c r="ENT1" s="316"/>
      <c r="ENU1" s="316"/>
      <c r="ENV1" s="316"/>
      <c r="ENW1" s="316"/>
      <c r="ENX1" s="316"/>
      <c r="ENY1" s="316"/>
      <c r="ENZ1" s="316"/>
      <c r="EOA1" s="316"/>
      <c r="EOB1" s="316"/>
      <c r="EOC1" s="316"/>
      <c r="EOD1" s="316"/>
      <c r="EOE1" s="316"/>
      <c r="EOF1" s="316"/>
      <c r="EOG1" s="316"/>
      <c r="EOH1" s="316"/>
      <c r="EOI1" s="316"/>
      <c r="EOJ1" s="316"/>
      <c r="EOK1" s="316"/>
      <c r="EOL1" s="316"/>
      <c r="EOM1" s="316"/>
      <c r="EON1" s="316"/>
      <c r="EOO1" s="316"/>
      <c r="EOP1" s="316"/>
      <c r="EOQ1" s="316"/>
      <c r="EOR1" s="316"/>
      <c r="EOS1" s="316"/>
      <c r="EOT1" s="316"/>
      <c r="EOU1" s="316"/>
      <c r="EOV1" s="316"/>
      <c r="EOW1" s="316"/>
      <c r="EOX1" s="316"/>
      <c r="EOY1" s="316"/>
      <c r="EOZ1" s="316"/>
      <c r="EPA1" s="316"/>
      <c r="EPB1" s="316"/>
      <c r="EPC1" s="316"/>
      <c r="EPD1" s="316"/>
      <c r="EPE1" s="316"/>
      <c r="EPF1" s="316"/>
      <c r="EPG1" s="316"/>
      <c r="EPH1" s="316"/>
      <c r="EPI1" s="316"/>
      <c r="EPJ1" s="316"/>
      <c r="EPK1" s="316"/>
      <c r="EPL1" s="316"/>
      <c r="EPM1" s="316"/>
      <c r="EPN1" s="316"/>
      <c r="EPO1" s="316"/>
      <c r="EPP1" s="316"/>
      <c r="EPQ1" s="316"/>
      <c r="EPR1" s="316"/>
      <c r="EPS1" s="316"/>
      <c r="EPT1" s="316"/>
      <c r="EPU1" s="316"/>
      <c r="EPV1" s="316"/>
      <c r="EPW1" s="316"/>
      <c r="EPX1" s="316"/>
      <c r="EPY1" s="316"/>
      <c r="EPZ1" s="316"/>
      <c r="EQA1" s="316"/>
      <c r="EQB1" s="316"/>
      <c r="EQC1" s="316"/>
      <c r="EQD1" s="316"/>
      <c r="EQE1" s="316"/>
      <c r="EQF1" s="316"/>
      <c r="EQG1" s="316"/>
      <c r="EQH1" s="316"/>
      <c r="EQI1" s="316"/>
      <c r="EQJ1" s="316"/>
      <c r="EQK1" s="316"/>
      <c r="EQL1" s="316"/>
      <c r="EQM1" s="316"/>
      <c r="EQN1" s="316"/>
      <c r="EQO1" s="316"/>
      <c r="EQP1" s="316"/>
      <c r="EQQ1" s="316"/>
      <c r="EQR1" s="316"/>
      <c r="EQS1" s="316"/>
      <c r="EQT1" s="316"/>
      <c r="EQU1" s="316"/>
      <c r="EQV1" s="316"/>
      <c r="EQW1" s="316"/>
      <c r="EQX1" s="316"/>
      <c r="EQY1" s="316"/>
      <c r="EQZ1" s="316"/>
      <c r="ERA1" s="316"/>
      <c r="ERB1" s="316"/>
      <c r="ERC1" s="316"/>
      <c r="ERD1" s="316"/>
      <c r="ERE1" s="316"/>
      <c r="ERF1" s="316"/>
      <c r="ERG1" s="316"/>
      <c r="ERH1" s="316"/>
      <c r="ERI1" s="316"/>
      <c r="ERJ1" s="316"/>
      <c r="ERK1" s="316"/>
      <c r="ERL1" s="316"/>
      <c r="ERM1" s="316"/>
      <c r="ERN1" s="316"/>
      <c r="ERO1" s="316"/>
      <c r="ERP1" s="316"/>
      <c r="ERQ1" s="316"/>
      <c r="ERR1" s="316"/>
      <c r="ERS1" s="316"/>
      <c r="ERT1" s="316"/>
      <c r="ERU1" s="316"/>
      <c r="ERV1" s="316"/>
      <c r="ERW1" s="316"/>
      <c r="ERX1" s="316"/>
      <c r="ERY1" s="316"/>
      <c r="ERZ1" s="316"/>
      <c r="ESA1" s="316"/>
      <c r="ESB1" s="316"/>
      <c r="ESC1" s="316"/>
      <c r="ESD1" s="316"/>
      <c r="ESE1" s="316"/>
      <c r="ESF1" s="316"/>
      <c r="ESG1" s="316"/>
      <c r="ESH1" s="316"/>
      <c r="ESI1" s="316"/>
      <c r="ESJ1" s="316"/>
      <c r="ESK1" s="316"/>
      <c r="ESL1" s="316"/>
      <c r="ESM1" s="316"/>
      <c r="ESN1" s="316"/>
      <c r="ESO1" s="316"/>
      <c r="ESP1" s="316"/>
      <c r="ESQ1" s="316"/>
      <c r="ESR1" s="316"/>
      <c r="ESS1" s="316"/>
      <c r="EST1" s="316"/>
      <c r="ESU1" s="316"/>
      <c r="ESV1" s="316"/>
      <c r="ESW1" s="316"/>
      <c r="ESX1" s="316"/>
      <c r="ESY1" s="316"/>
      <c r="ESZ1" s="316"/>
      <c r="ETA1" s="316"/>
      <c r="ETB1" s="316"/>
      <c r="ETC1" s="316"/>
      <c r="ETD1" s="316"/>
      <c r="ETE1" s="316"/>
      <c r="ETF1" s="316"/>
      <c r="ETG1" s="316"/>
      <c r="ETH1" s="316"/>
      <c r="ETI1" s="316"/>
      <c r="ETJ1" s="316"/>
      <c r="ETK1" s="316"/>
      <c r="ETL1" s="316"/>
      <c r="ETM1" s="316"/>
      <c r="ETN1" s="316"/>
      <c r="ETO1" s="316"/>
      <c r="ETP1" s="316"/>
      <c r="ETQ1" s="316"/>
      <c r="ETR1" s="316"/>
      <c r="ETS1" s="316"/>
      <c r="ETT1" s="316"/>
      <c r="ETU1" s="316"/>
      <c r="ETV1" s="316"/>
      <c r="ETW1" s="316"/>
      <c r="ETX1" s="316"/>
      <c r="ETY1" s="316"/>
      <c r="ETZ1" s="316"/>
      <c r="EUA1" s="316"/>
      <c r="EUB1" s="316"/>
      <c r="EUC1" s="316"/>
      <c r="EUD1" s="316"/>
      <c r="EUE1" s="316"/>
      <c r="EUF1" s="316"/>
      <c r="EUG1" s="316"/>
      <c r="EUH1" s="316"/>
      <c r="EUI1" s="316"/>
      <c r="EUJ1" s="316"/>
      <c r="EUK1" s="316"/>
      <c r="EUL1" s="316"/>
      <c r="EUM1" s="316"/>
      <c r="EUN1" s="316"/>
      <c r="EUO1" s="316"/>
      <c r="EUP1" s="316"/>
      <c r="EUQ1" s="316"/>
      <c r="EUR1" s="316"/>
      <c r="EUS1" s="316"/>
      <c r="EUT1" s="316"/>
      <c r="EUU1" s="316"/>
      <c r="EUV1" s="316"/>
      <c r="EUW1" s="316"/>
      <c r="EUX1" s="316"/>
      <c r="EUY1" s="316"/>
      <c r="EUZ1" s="316"/>
      <c r="EVA1" s="316"/>
      <c r="EVB1" s="316"/>
      <c r="EVC1" s="316"/>
      <c r="EVD1" s="316"/>
      <c r="EVE1" s="316"/>
      <c r="EVF1" s="316"/>
      <c r="EVG1" s="316"/>
      <c r="EVH1" s="316"/>
      <c r="EVI1" s="316"/>
      <c r="EVJ1" s="316"/>
      <c r="EVK1" s="316"/>
      <c r="EVL1" s="316"/>
      <c r="EVM1" s="316"/>
      <c r="EVN1" s="316"/>
      <c r="EVO1" s="316"/>
      <c r="EVP1" s="316"/>
      <c r="EVQ1" s="316"/>
      <c r="EVR1" s="316"/>
      <c r="EVS1" s="316"/>
      <c r="EVT1" s="316"/>
      <c r="EVU1" s="316"/>
      <c r="EVV1" s="316"/>
      <c r="EVW1" s="316"/>
      <c r="EVX1" s="316"/>
      <c r="EVY1" s="316"/>
      <c r="EVZ1" s="316"/>
      <c r="EWA1" s="316"/>
      <c r="EWB1" s="316"/>
      <c r="EWC1" s="316"/>
      <c r="EWD1" s="316"/>
      <c r="EWE1" s="316"/>
      <c r="EWF1" s="316"/>
      <c r="EWG1" s="316"/>
      <c r="EWH1" s="316"/>
      <c r="EWI1" s="316"/>
      <c r="EWJ1" s="316"/>
      <c r="EWK1" s="316"/>
      <c r="EWL1" s="316"/>
      <c r="EWM1" s="316"/>
      <c r="EWN1" s="316"/>
      <c r="EWO1" s="316"/>
      <c r="EWP1" s="316"/>
      <c r="EWQ1" s="316"/>
      <c r="EWR1" s="316"/>
      <c r="EWS1" s="316"/>
      <c r="EWT1" s="316"/>
      <c r="EWU1" s="316"/>
      <c r="EWV1" s="316"/>
      <c r="EWW1" s="316"/>
      <c r="EWX1" s="316"/>
      <c r="EWY1" s="316"/>
      <c r="EWZ1" s="316"/>
      <c r="EXA1" s="316"/>
      <c r="EXB1" s="316"/>
      <c r="EXC1" s="316"/>
      <c r="EXD1" s="316"/>
      <c r="EXE1" s="316"/>
      <c r="EXF1" s="316"/>
      <c r="EXG1" s="316"/>
      <c r="EXH1" s="316"/>
      <c r="EXI1" s="316"/>
      <c r="EXJ1" s="316"/>
      <c r="EXK1" s="316"/>
      <c r="EXL1" s="316"/>
      <c r="EXM1" s="316"/>
      <c r="EXN1" s="316"/>
      <c r="EXO1" s="316"/>
      <c r="EXP1" s="316"/>
      <c r="EXQ1" s="316"/>
      <c r="EXR1" s="316"/>
      <c r="EXS1" s="316"/>
      <c r="EXT1" s="316"/>
      <c r="EXU1" s="316"/>
      <c r="EXV1" s="316"/>
      <c r="EXW1" s="316"/>
      <c r="EXX1" s="316"/>
      <c r="EXY1" s="316"/>
      <c r="EXZ1" s="316"/>
      <c r="EYA1" s="316"/>
      <c r="EYB1" s="316"/>
      <c r="EYC1" s="316"/>
      <c r="EYD1" s="316"/>
      <c r="EYE1" s="316"/>
      <c r="EYF1" s="316"/>
      <c r="EYG1" s="316"/>
      <c r="EYH1" s="316"/>
      <c r="EYI1" s="316"/>
      <c r="EYJ1" s="316"/>
      <c r="EYK1" s="316"/>
      <c r="EYL1" s="316"/>
      <c r="EYM1" s="316"/>
      <c r="EYN1" s="316"/>
      <c r="EYO1" s="316"/>
      <c r="EYP1" s="316"/>
      <c r="EYQ1" s="316"/>
      <c r="EYR1" s="316"/>
      <c r="EYS1" s="316"/>
      <c r="EYT1" s="316"/>
      <c r="EYU1" s="316"/>
      <c r="EYV1" s="316"/>
      <c r="EYW1" s="316"/>
      <c r="EYX1" s="316"/>
      <c r="EYY1" s="316"/>
      <c r="EYZ1" s="316"/>
      <c r="EZA1" s="316"/>
      <c r="EZB1" s="316"/>
      <c r="EZC1" s="316"/>
      <c r="EZD1" s="316"/>
      <c r="EZE1" s="316"/>
      <c r="EZF1" s="316"/>
      <c r="EZG1" s="316"/>
      <c r="EZH1" s="316"/>
      <c r="EZI1" s="316"/>
      <c r="EZJ1" s="316"/>
      <c r="EZK1" s="316"/>
      <c r="EZL1" s="316"/>
      <c r="EZM1" s="316"/>
      <c r="EZN1" s="316"/>
      <c r="EZO1" s="316"/>
      <c r="EZP1" s="316"/>
      <c r="EZQ1" s="316"/>
      <c r="EZR1" s="316"/>
      <c r="EZS1" s="316"/>
      <c r="EZT1" s="316"/>
      <c r="EZU1" s="316"/>
      <c r="EZV1" s="316"/>
      <c r="EZW1" s="316"/>
      <c r="EZX1" s="316"/>
      <c r="EZY1" s="316"/>
      <c r="EZZ1" s="316"/>
      <c r="FAA1" s="316"/>
      <c r="FAB1" s="316"/>
      <c r="FAC1" s="316"/>
      <c r="FAD1" s="316"/>
      <c r="FAE1" s="316"/>
      <c r="FAF1" s="316"/>
      <c r="FAG1" s="316"/>
      <c r="FAH1" s="316"/>
      <c r="FAI1" s="316"/>
      <c r="FAJ1" s="316"/>
      <c r="FAK1" s="316"/>
      <c r="FAL1" s="316"/>
      <c r="FAM1" s="316"/>
      <c r="FAN1" s="316"/>
      <c r="FAO1" s="316"/>
      <c r="FAP1" s="316"/>
      <c r="FAQ1" s="316"/>
      <c r="FAR1" s="316"/>
      <c r="FAS1" s="316"/>
      <c r="FAT1" s="316"/>
      <c r="FAU1" s="316"/>
      <c r="FAV1" s="316"/>
      <c r="FAW1" s="316"/>
      <c r="FAX1" s="316"/>
      <c r="FAY1" s="316"/>
      <c r="FAZ1" s="316"/>
      <c r="FBA1" s="316"/>
      <c r="FBB1" s="316"/>
      <c r="FBC1" s="316"/>
      <c r="FBD1" s="316"/>
      <c r="FBE1" s="316"/>
      <c r="FBF1" s="316"/>
      <c r="FBG1" s="316"/>
      <c r="FBH1" s="316"/>
      <c r="FBI1" s="316"/>
      <c r="FBJ1" s="316"/>
      <c r="FBK1" s="316"/>
      <c r="FBL1" s="316"/>
      <c r="FBM1" s="316"/>
      <c r="FBN1" s="316"/>
      <c r="FBO1" s="316"/>
      <c r="FBP1" s="316"/>
      <c r="FBQ1" s="316"/>
      <c r="FBR1" s="316"/>
      <c r="FBS1" s="316"/>
      <c r="FBT1" s="316"/>
      <c r="FBU1" s="316"/>
      <c r="FBV1" s="316"/>
      <c r="FBW1" s="316"/>
      <c r="FBX1" s="316"/>
      <c r="FBY1" s="316"/>
      <c r="FBZ1" s="316"/>
      <c r="FCA1" s="316"/>
      <c r="FCB1" s="316"/>
      <c r="FCC1" s="316"/>
      <c r="FCD1" s="316"/>
      <c r="FCE1" s="316"/>
      <c r="FCF1" s="316"/>
      <c r="FCG1" s="316"/>
      <c r="FCH1" s="316"/>
      <c r="FCI1" s="316"/>
      <c r="FCJ1" s="316"/>
      <c r="FCK1" s="316"/>
      <c r="FCL1" s="316"/>
      <c r="FCM1" s="316"/>
      <c r="FCN1" s="316"/>
      <c r="FCO1" s="316"/>
      <c r="FCP1" s="316"/>
      <c r="FCQ1" s="316"/>
      <c r="FCR1" s="316"/>
      <c r="FCS1" s="316"/>
      <c r="FCT1" s="316"/>
      <c r="FCU1" s="316"/>
      <c r="FCV1" s="316"/>
      <c r="FCW1" s="316"/>
      <c r="FCX1" s="316"/>
      <c r="FCY1" s="316"/>
      <c r="FCZ1" s="316"/>
      <c r="FDA1" s="316"/>
      <c r="FDB1" s="316"/>
      <c r="FDC1" s="316"/>
      <c r="FDD1" s="316"/>
      <c r="FDE1" s="316"/>
      <c r="FDF1" s="316"/>
      <c r="FDG1" s="316"/>
      <c r="FDH1" s="316"/>
      <c r="FDI1" s="316"/>
      <c r="FDJ1" s="316"/>
      <c r="FDK1" s="316"/>
      <c r="FDL1" s="316"/>
      <c r="FDM1" s="316"/>
      <c r="FDN1" s="316"/>
      <c r="FDO1" s="316"/>
      <c r="FDP1" s="316"/>
      <c r="FDQ1" s="316"/>
      <c r="FDR1" s="316"/>
      <c r="FDS1" s="316"/>
      <c r="FDT1" s="316"/>
      <c r="FDU1" s="316"/>
      <c r="FDV1" s="316"/>
      <c r="FDW1" s="316"/>
      <c r="FDX1" s="316"/>
      <c r="FDY1" s="316"/>
      <c r="FDZ1" s="316"/>
      <c r="FEA1" s="316"/>
      <c r="FEB1" s="316"/>
      <c r="FEC1" s="316"/>
      <c r="FED1" s="316"/>
      <c r="FEE1" s="316"/>
      <c r="FEF1" s="316"/>
      <c r="FEG1" s="316"/>
      <c r="FEH1" s="316"/>
      <c r="FEI1" s="316"/>
      <c r="FEJ1" s="316"/>
      <c r="FEK1" s="316"/>
      <c r="FEL1" s="316"/>
      <c r="FEM1" s="316"/>
      <c r="FEN1" s="316"/>
      <c r="FEO1" s="316"/>
      <c r="FEP1" s="316"/>
      <c r="FEQ1" s="316"/>
      <c r="FER1" s="316"/>
      <c r="FES1" s="316"/>
      <c r="FET1" s="316"/>
      <c r="FEU1" s="316"/>
      <c r="FEV1" s="316"/>
      <c r="FEW1" s="316"/>
      <c r="FEX1" s="316"/>
      <c r="FEY1" s="316"/>
      <c r="FEZ1" s="316"/>
      <c r="FFA1" s="316"/>
      <c r="FFB1" s="316"/>
      <c r="FFC1" s="316"/>
      <c r="FFD1" s="316"/>
      <c r="FFE1" s="316"/>
      <c r="FFF1" s="316"/>
      <c r="FFG1" s="316"/>
      <c r="FFH1" s="316"/>
      <c r="FFI1" s="316"/>
      <c r="FFJ1" s="316"/>
      <c r="FFK1" s="316"/>
      <c r="FFL1" s="316"/>
      <c r="FFM1" s="316"/>
      <c r="FFN1" s="316"/>
      <c r="FFO1" s="316"/>
      <c r="FFP1" s="316"/>
      <c r="FFQ1" s="316"/>
      <c r="FFR1" s="316"/>
      <c r="FFS1" s="316"/>
      <c r="FFT1" s="316"/>
      <c r="FFU1" s="316"/>
      <c r="FFV1" s="316"/>
      <c r="FFW1" s="316"/>
      <c r="FFX1" s="316"/>
      <c r="FFY1" s="316"/>
      <c r="FFZ1" s="316"/>
      <c r="FGA1" s="316"/>
      <c r="FGB1" s="316"/>
      <c r="FGC1" s="316"/>
      <c r="FGD1" s="316"/>
      <c r="FGE1" s="316"/>
      <c r="FGF1" s="316"/>
      <c r="FGG1" s="316"/>
      <c r="FGH1" s="316"/>
      <c r="FGI1" s="316"/>
      <c r="FGJ1" s="316"/>
      <c r="FGK1" s="316"/>
      <c r="FGL1" s="316"/>
      <c r="FGM1" s="316"/>
      <c r="FGN1" s="316"/>
      <c r="FGO1" s="316"/>
      <c r="FGP1" s="316"/>
      <c r="FGQ1" s="316"/>
      <c r="FGR1" s="316"/>
      <c r="FGS1" s="316"/>
      <c r="FGT1" s="316"/>
      <c r="FGU1" s="316"/>
      <c r="FGV1" s="316"/>
      <c r="FGW1" s="316"/>
      <c r="FGX1" s="316"/>
      <c r="FGY1" s="316"/>
      <c r="FGZ1" s="316"/>
      <c r="FHA1" s="316"/>
      <c r="FHB1" s="316"/>
      <c r="FHC1" s="316"/>
      <c r="FHD1" s="316"/>
      <c r="FHE1" s="316"/>
      <c r="FHF1" s="316"/>
      <c r="FHG1" s="316"/>
      <c r="FHH1" s="316"/>
      <c r="FHI1" s="316"/>
      <c r="FHJ1" s="316"/>
      <c r="FHK1" s="316"/>
      <c r="FHL1" s="316"/>
      <c r="FHM1" s="316"/>
      <c r="FHN1" s="316"/>
      <c r="FHO1" s="316"/>
      <c r="FHP1" s="316"/>
      <c r="FHQ1" s="316"/>
      <c r="FHR1" s="316"/>
      <c r="FHS1" s="316"/>
      <c r="FHT1" s="316"/>
      <c r="FHU1" s="316"/>
      <c r="FHV1" s="316"/>
      <c r="FHW1" s="316"/>
      <c r="FHX1" s="316"/>
      <c r="FHY1" s="316"/>
      <c r="FHZ1" s="316"/>
      <c r="FIA1" s="316"/>
      <c r="FIB1" s="316"/>
      <c r="FIC1" s="316"/>
      <c r="FID1" s="316"/>
      <c r="FIE1" s="316"/>
      <c r="FIF1" s="316"/>
      <c r="FIG1" s="316"/>
      <c r="FIH1" s="316"/>
      <c r="FII1" s="316"/>
      <c r="FIJ1" s="316"/>
      <c r="FIK1" s="316"/>
      <c r="FIL1" s="316"/>
      <c r="FIM1" s="316"/>
      <c r="FIN1" s="316"/>
      <c r="FIO1" s="316"/>
      <c r="FIP1" s="316"/>
      <c r="FIQ1" s="316"/>
      <c r="FIR1" s="316"/>
      <c r="FIS1" s="316"/>
      <c r="FIT1" s="316"/>
      <c r="FIU1" s="316"/>
      <c r="FIV1" s="316"/>
      <c r="FIW1" s="316"/>
      <c r="FIX1" s="316"/>
      <c r="FIY1" s="316"/>
      <c r="FIZ1" s="316"/>
      <c r="FJA1" s="316"/>
      <c r="FJB1" s="316"/>
      <c r="FJC1" s="316"/>
      <c r="FJD1" s="316"/>
      <c r="FJE1" s="316"/>
      <c r="FJF1" s="316"/>
      <c r="FJG1" s="316"/>
      <c r="FJH1" s="316"/>
      <c r="FJI1" s="316"/>
      <c r="FJJ1" s="316"/>
      <c r="FJK1" s="316"/>
      <c r="FJL1" s="316"/>
      <c r="FJM1" s="316"/>
      <c r="FJN1" s="316"/>
      <c r="FJO1" s="316"/>
      <c r="FJP1" s="316"/>
      <c r="FJQ1" s="316"/>
      <c r="FJR1" s="316"/>
      <c r="FJS1" s="316"/>
      <c r="FJT1" s="316"/>
      <c r="FJU1" s="316"/>
      <c r="FJV1" s="316"/>
      <c r="FJW1" s="316"/>
      <c r="FJX1" s="316"/>
      <c r="FJY1" s="316"/>
      <c r="FJZ1" s="316"/>
      <c r="FKA1" s="316"/>
      <c r="FKB1" s="316"/>
      <c r="FKC1" s="316"/>
      <c r="FKD1" s="316"/>
      <c r="FKE1" s="316"/>
      <c r="FKF1" s="316"/>
      <c r="FKG1" s="316"/>
      <c r="FKH1" s="316"/>
      <c r="FKI1" s="316"/>
      <c r="FKJ1" s="316"/>
      <c r="FKK1" s="316"/>
      <c r="FKL1" s="316"/>
      <c r="FKM1" s="316"/>
      <c r="FKN1" s="316"/>
      <c r="FKO1" s="316"/>
      <c r="FKP1" s="316"/>
      <c r="FKQ1" s="316"/>
      <c r="FKR1" s="316"/>
      <c r="FKS1" s="316"/>
      <c r="FKT1" s="316"/>
      <c r="FKU1" s="316"/>
      <c r="FKV1" s="316"/>
      <c r="FKW1" s="316"/>
      <c r="FKX1" s="316"/>
      <c r="FKY1" s="316"/>
      <c r="FKZ1" s="316"/>
      <c r="FLA1" s="316"/>
      <c r="FLB1" s="316"/>
      <c r="FLC1" s="316"/>
      <c r="FLD1" s="316"/>
      <c r="FLE1" s="316"/>
      <c r="FLF1" s="316"/>
      <c r="FLG1" s="316"/>
      <c r="FLH1" s="316"/>
      <c r="FLI1" s="316"/>
      <c r="FLJ1" s="316"/>
      <c r="FLK1" s="316"/>
      <c r="FLL1" s="316"/>
      <c r="FLM1" s="316"/>
      <c r="FLN1" s="316"/>
      <c r="FLO1" s="316"/>
      <c r="FLP1" s="316"/>
      <c r="FLQ1" s="316"/>
      <c r="FLR1" s="316"/>
      <c r="FLS1" s="316"/>
      <c r="FLT1" s="316"/>
      <c r="FLU1" s="316"/>
      <c r="FLV1" s="316"/>
      <c r="FLW1" s="316"/>
      <c r="FLX1" s="316"/>
      <c r="FLY1" s="316"/>
      <c r="FLZ1" s="316"/>
      <c r="FMA1" s="316"/>
      <c r="FMB1" s="316"/>
      <c r="FMC1" s="316"/>
      <c r="FMD1" s="316"/>
      <c r="FME1" s="316"/>
      <c r="FMF1" s="316"/>
      <c r="FMG1" s="316"/>
      <c r="FMH1" s="316"/>
      <c r="FMI1" s="316"/>
      <c r="FMJ1" s="316"/>
      <c r="FMK1" s="316"/>
      <c r="FML1" s="316"/>
      <c r="FMM1" s="316"/>
      <c r="FMN1" s="316"/>
      <c r="FMO1" s="316"/>
      <c r="FMP1" s="316"/>
      <c r="FMQ1" s="316"/>
      <c r="FMR1" s="316"/>
      <c r="FMS1" s="316"/>
      <c r="FMT1" s="316"/>
      <c r="FMU1" s="316"/>
      <c r="FMV1" s="316"/>
      <c r="FMW1" s="316"/>
      <c r="FMX1" s="316"/>
      <c r="FMY1" s="316"/>
      <c r="FMZ1" s="316"/>
      <c r="FNA1" s="316"/>
      <c r="FNB1" s="316"/>
      <c r="FNC1" s="316"/>
      <c r="FND1" s="316"/>
      <c r="FNE1" s="316"/>
      <c r="FNF1" s="316"/>
      <c r="FNG1" s="316"/>
      <c r="FNH1" s="316"/>
      <c r="FNI1" s="316"/>
      <c r="FNJ1" s="316"/>
      <c r="FNK1" s="316"/>
      <c r="FNL1" s="316"/>
      <c r="FNM1" s="316"/>
      <c r="FNN1" s="316"/>
      <c r="FNO1" s="316"/>
      <c r="FNP1" s="316"/>
      <c r="FNQ1" s="316"/>
      <c r="FNR1" s="316"/>
      <c r="FNS1" s="316"/>
      <c r="FNT1" s="316"/>
      <c r="FNU1" s="316"/>
      <c r="FNV1" s="316"/>
      <c r="FNW1" s="316"/>
      <c r="FNX1" s="316"/>
      <c r="FNY1" s="316"/>
      <c r="FNZ1" s="316"/>
      <c r="FOA1" s="316"/>
      <c r="FOB1" s="316"/>
      <c r="FOC1" s="316"/>
      <c r="FOD1" s="316"/>
      <c r="FOE1" s="316"/>
      <c r="FOF1" s="316"/>
      <c r="FOG1" s="316"/>
      <c r="FOH1" s="316"/>
      <c r="FOI1" s="316"/>
      <c r="FOJ1" s="316"/>
      <c r="FOK1" s="316"/>
      <c r="FOL1" s="316"/>
      <c r="FOM1" s="316"/>
      <c r="FON1" s="316"/>
      <c r="FOO1" s="316"/>
      <c r="FOP1" s="316"/>
      <c r="FOQ1" s="316"/>
      <c r="FOR1" s="316"/>
      <c r="FOS1" s="316"/>
      <c r="FOT1" s="316"/>
      <c r="FOU1" s="316"/>
      <c r="FOV1" s="316"/>
      <c r="FOW1" s="316"/>
      <c r="FOX1" s="316"/>
      <c r="FOY1" s="316"/>
      <c r="FOZ1" s="316"/>
      <c r="FPA1" s="316"/>
      <c r="FPB1" s="316"/>
      <c r="FPC1" s="316"/>
      <c r="FPD1" s="316"/>
      <c r="FPE1" s="316"/>
      <c r="FPF1" s="316"/>
      <c r="FPG1" s="316"/>
      <c r="FPH1" s="316"/>
      <c r="FPI1" s="316"/>
      <c r="FPJ1" s="316"/>
      <c r="FPK1" s="316"/>
      <c r="FPL1" s="316"/>
      <c r="FPM1" s="316"/>
      <c r="FPN1" s="316"/>
      <c r="FPO1" s="316"/>
      <c r="FPP1" s="316"/>
      <c r="FPQ1" s="316"/>
      <c r="FPR1" s="316"/>
      <c r="FPS1" s="316"/>
      <c r="FPT1" s="316"/>
      <c r="FPU1" s="316"/>
      <c r="FPV1" s="316"/>
      <c r="FPW1" s="316"/>
      <c r="FPX1" s="316"/>
      <c r="FPY1" s="316"/>
      <c r="FPZ1" s="316"/>
      <c r="FQA1" s="316"/>
      <c r="FQB1" s="316"/>
      <c r="FQC1" s="316"/>
      <c r="FQD1" s="316"/>
      <c r="FQE1" s="316"/>
      <c r="FQF1" s="316"/>
      <c r="FQG1" s="316"/>
      <c r="FQH1" s="316"/>
      <c r="FQI1" s="316"/>
      <c r="FQJ1" s="316"/>
      <c r="FQK1" s="316"/>
      <c r="FQL1" s="316"/>
      <c r="FQM1" s="316"/>
      <c r="FQN1" s="316"/>
      <c r="FQO1" s="316"/>
      <c r="FQP1" s="316"/>
      <c r="FQQ1" s="316"/>
      <c r="FQR1" s="316"/>
      <c r="FQS1" s="316"/>
      <c r="FQT1" s="316"/>
      <c r="FQU1" s="316"/>
      <c r="FQV1" s="316"/>
      <c r="FQW1" s="316"/>
      <c r="FQX1" s="316"/>
      <c r="FQY1" s="316"/>
      <c r="FQZ1" s="316"/>
      <c r="FRA1" s="316"/>
      <c r="FRB1" s="316"/>
      <c r="FRC1" s="316"/>
      <c r="FRD1" s="316"/>
      <c r="FRE1" s="316"/>
      <c r="FRF1" s="316"/>
      <c r="FRG1" s="316"/>
      <c r="FRH1" s="316"/>
      <c r="FRI1" s="316"/>
      <c r="FRJ1" s="316"/>
      <c r="FRK1" s="316"/>
      <c r="FRL1" s="316"/>
      <c r="FRM1" s="316"/>
      <c r="FRN1" s="316"/>
      <c r="FRO1" s="316"/>
      <c r="FRP1" s="316"/>
      <c r="FRQ1" s="316"/>
      <c r="FRR1" s="316"/>
      <c r="FRS1" s="316"/>
      <c r="FRT1" s="316"/>
      <c r="FRU1" s="316"/>
      <c r="FRV1" s="316"/>
      <c r="FRW1" s="316"/>
      <c r="FRX1" s="316"/>
      <c r="FRY1" s="316"/>
      <c r="FRZ1" s="316"/>
      <c r="FSA1" s="316"/>
      <c r="FSB1" s="316"/>
      <c r="FSC1" s="316"/>
      <c r="FSD1" s="316"/>
      <c r="FSE1" s="316"/>
      <c r="FSF1" s="316"/>
      <c r="FSG1" s="316"/>
      <c r="FSH1" s="316"/>
      <c r="FSI1" s="316"/>
      <c r="FSJ1" s="316"/>
      <c r="FSK1" s="316"/>
      <c r="FSL1" s="316"/>
      <c r="FSM1" s="316"/>
      <c r="FSN1" s="316"/>
      <c r="FSO1" s="316"/>
      <c r="FSP1" s="316"/>
      <c r="FSQ1" s="316"/>
      <c r="FSR1" s="316"/>
      <c r="FSS1" s="316"/>
      <c r="FST1" s="316"/>
      <c r="FSU1" s="316"/>
      <c r="FSV1" s="316"/>
      <c r="FSW1" s="316"/>
      <c r="FSX1" s="316"/>
      <c r="FSY1" s="316"/>
      <c r="FSZ1" s="316"/>
      <c r="FTA1" s="316"/>
      <c r="FTB1" s="316"/>
      <c r="FTC1" s="316"/>
      <c r="FTD1" s="316"/>
      <c r="FTE1" s="316"/>
      <c r="FTF1" s="316"/>
      <c r="FTG1" s="316"/>
      <c r="FTH1" s="316"/>
      <c r="FTI1" s="316"/>
      <c r="FTJ1" s="316"/>
      <c r="FTK1" s="316"/>
      <c r="FTL1" s="316"/>
      <c r="FTM1" s="316"/>
      <c r="FTN1" s="316"/>
      <c r="FTO1" s="316"/>
      <c r="FTP1" s="316"/>
      <c r="FTQ1" s="316"/>
      <c r="FTR1" s="316"/>
      <c r="FTS1" s="316"/>
      <c r="FTT1" s="316"/>
      <c r="FTU1" s="316"/>
      <c r="FTV1" s="316"/>
      <c r="FTW1" s="316"/>
      <c r="FTX1" s="316"/>
      <c r="FTY1" s="316"/>
      <c r="FTZ1" s="316"/>
      <c r="FUA1" s="316"/>
      <c r="FUB1" s="316"/>
      <c r="FUC1" s="316"/>
      <c r="FUD1" s="316"/>
      <c r="FUE1" s="316"/>
      <c r="FUF1" s="316"/>
      <c r="FUG1" s="316"/>
      <c r="FUH1" s="316"/>
      <c r="FUI1" s="316"/>
      <c r="FUJ1" s="316"/>
      <c r="FUK1" s="316"/>
      <c r="FUL1" s="316"/>
      <c r="FUM1" s="316"/>
      <c r="FUN1" s="316"/>
      <c r="FUO1" s="316"/>
      <c r="FUP1" s="316"/>
      <c r="FUQ1" s="316"/>
      <c r="FUR1" s="316"/>
      <c r="FUS1" s="316"/>
      <c r="FUT1" s="316"/>
      <c r="FUU1" s="316"/>
      <c r="FUV1" s="316"/>
      <c r="FUW1" s="316"/>
      <c r="FUX1" s="316"/>
      <c r="FUY1" s="316"/>
      <c r="FUZ1" s="316"/>
      <c r="FVA1" s="316"/>
      <c r="FVB1" s="316"/>
      <c r="FVC1" s="316"/>
      <c r="FVD1" s="316"/>
      <c r="FVE1" s="316"/>
      <c r="FVF1" s="316"/>
      <c r="FVG1" s="316"/>
      <c r="FVH1" s="316"/>
      <c r="FVI1" s="316"/>
      <c r="FVJ1" s="316"/>
      <c r="FVK1" s="316"/>
      <c r="FVL1" s="316"/>
      <c r="FVM1" s="316"/>
      <c r="FVN1" s="316"/>
      <c r="FVO1" s="316"/>
      <c r="FVP1" s="316"/>
      <c r="FVQ1" s="316"/>
      <c r="FVR1" s="316"/>
      <c r="FVS1" s="316"/>
      <c r="FVT1" s="316"/>
      <c r="FVU1" s="316"/>
      <c r="FVV1" s="316"/>
      <c r="FVW1" s="316"/>
      <c r="FVX1" s="316"/>
      <c r="FVY1" s="316"/>
      <c r="FVZ1" s="316"/>
      <c r="FWA1" s="316"/>
      <c r="FWB1" s="316"/>
      <c r="FWC1" s="316"/>
      <c r="FWD1" s="316"/>
      <c r="FWE1" s="316"/>
      <c r="FWF1" s="316"/>
      <c r="FWG1" s="316"/>
      <c r="FWH1" s="316"/>
      <c r="FWI1" s="316"/>
      <c r="FWJ1" s="316"/>
      <c r="FWK1" s="316"/>
      <c r="FWL1" s="316"/>
      <c r="FWM1" s="316"/>
      <c r="FWN1" s="316"/>
      <c r="FWO1" s="316"/>
      <c r="FWP1" s="316"/>
      <c r="FWQ1" s="316"/>
      <c r="FWR1" s="316"/>
      <c r="FWS1" s="316"/>
      <c r="FWT1" s="316"/>
      <c r="FWU1" s="316"/>
      <c r="FWV1" s="316"/>
      <c r="FWW1" s="316"/>
      <c r="FWX1" s="316"/>
      <c r="FWY1" s="316"/>
      <c r="FWZ1" s="316"/>
      <c r="FXA1" s="316"/>
      <c r="FXB1" s="316"/>
      <c r="FXC1" s="316"/>
      <c r="FXD1" s="316"/>
      <c r="FXE1" s="316"/>
      <c r="FXF1" s="316"/>
      <c r="FXG1" s="316"/>
      <c r="FXH1" s="316"/>
      <c r="FXI1" s="316"/>
      <c r="FXJ1" s="316"/>
      <c r="FXK1" s="316"/>
      <c r="FXL1" s="316"/>
      <c r="FXM1" s="316"/>
      <c r="FXN1" s="316"/>
      <c r="FXO1" s="316"/>
      <c r="FXP1" s="316"/>
      <c r="FXQ1" s="316"/>
      <c r="FXR1" s="316"/>
      <c r="FXS1" s="316"/>
      <c r="FXT1" s="316"/>
      <c r="FXU1" s="316"/>
      <c r="FXV1" s="316"/>
      <c r="FXW1" s="316"/>
      <c r="FXX1" s="316"/>
      <c r="FXY1" s="316"/>
      <c r="FXZ1" s="316"/>
      <c r="FYA1" s="316"/>
      <c r="FYB1" s="316"/>
      <c r="FYC1" s="316"/>
      <c r="FYD1" s="316"/>
      <c r="FYE1" s="316"/>
      <c r="FYF1" s="316"/>
      <c r="FYG1" s="316"/>
      <c r="FYH1" s="316"/>
      <c r="FYI1" s="316"/>
      <c r="FYJ1" s="316"/>
      <c r="FYK1" s="316"/>
      <c r="FYL1" s="316"/>
      <c r="FYM1" s="316"/>
      <c r="FYN1" s="316"/>
      <c r="FYO1" s="316"/>
      <c r="FYP1" s="316"/>
      <c r="FYQ1" s="316"/>
      <c r="FYR1" s="316"/>
      <c r="FYS1" s="316"/>
      <c r="FYT1" s="316"/>
      <c r="FYU1" s="316"/>
      <c r="FYV1" s="316"/>
      <c r="FYW1" s="316"/>
      <c r="FYX1" s="316"/>
      <c r="FYY1" s="316"/>
      <c r="FYZ1" s="316"/>
      <c r="FZA1" s="316"/>
      <c r="FZB1" s="316"/>
      <c r="FZC1" s="316"/>
      <c r="FZD1" s="316"/>
      <c r="FZE1" s="316"/>
      <c r="FZF1" s="316"/>
      <c r="FZG1" s="316"/>
      <c r="FZH1" s="316"/>
      <c r="FZI1" s="316"/>
      <c r="FZJ1" s="316"/>
      <c r="FZK1" s="316"/>
      <c r="FZL1" s="316"/>
      <c r="FZM1" s="316"/>
      <c r="FZN1" s="316"/>
      <c r="FZO1" s="316"/>
      <c r="FZP1" s="316"/>
      <c r="FZQ1" s="316"/>
      <c r="FZR1" s="316"/>
      <c r="FZS1" s="316"/>
      <c r="FZT1" s="316"/>
      <c r="FZU1" s="316"/>
      <c r="FZV1" s="316"/>
      <c r="FZW1" s="316"/>
      <c r="FZX1" s="316"/>
      <c r="FZY1" s="316"/>
      <c r="FZZ1" s="316"/>
      <c r="GAA1" s="316"/>
      <c r="GAB1" s="316"/>
      <c r="GAC1" s="316"/>
      <c r="GAD1" s="316"/>
      <c r="GAE1" s="316"/>
      <c r="GAF1" s="316"/>
      <c r="GAG1" s="316"/>
      <c r="GAH1" s="316"/>
      <c r="GAI1" s="316"/>
      <c r="GAJ1" s="316"/>
      <c r="GAK1" s="316"/>
      <c r="GAL1" s="316"/>
      <c r="GAM1" s="316"/>
      <c r="GAN1" s="316"/>
      <c r="GAO1" s="316"/>
      <c r="GAP1" s="316"/>
      <c r="GAQ1" s="316"/>
      <c r="GAR1" s="316"/>
      <c r="GAS1" s="316"/>
      <c r="GAT1" s="316"/>
      <c r="GAU1" s="316"/>
      <c r="GAV1" s="316"/>
      <c r="GAW1" s="316"/>
      <c r="GAX1" s="316"/>
      <c r="GAY1" s="316"/>
      <c r="GAZ1" s="316"/>
      <c r="GBA1" s="316"/>
      <c r="GBB1" s="316"/>
      <c r="GBC1" s="316"/>
      <c r="GBD1" s="316"/>
      <c r="GBE1" s="316"/>
      <c r="GBF1" s="316"/>
      <c r="GBG1" s="316"/>
      <c r="GBH1" s="316"/>
      <c r="GBI1" s="316"/>
      <c r="GBJ1" s="316"/>
      <c r="GBK1" s="316"/>
      <c r="GBL1" s="316"/>
      <c r="GBM1" s="316"/>
      <c r="GBN1" s="316"/>
      <c r="GBO1" s="316"/>
      <c r="GBP1" s="316"/>
      <c r="GBQ1" s="316"/>
      <c r="GBR1" s="316"/>
      <c r="GBS1" s="316"/>
      <c r="GBT1" s="316"/>
      <c r="GBU1" s="316"/>
      <c r="GBV1" s="316"/>
      <c r="GBW1" s="316"/>
      <c r="GBX1" s="316"/>
      <c r="GBY1" s="316"/>
      <c r="GBZ1" s="316"/>
      <c r="GCA1" s="316"/>
      <c r="GCB1" s="316"/>
      <c r="GCC1" s="316"/>
      <c r="GCD1" s="316"/>
      <c r="GCE1" s="316"/>
      <c r="GCF1" s="316"/>
      <c r="GCG1" s="316"/>
      <c r="GCH1" s="316"/>
      <c r="GCI1" s="316"/>
      <c r="GCJ1" s="316"/>
      <c r="GCK1" s="316"/>
      <c r="GCL1" s="316"/>
      <c r="GCM1" s="316"/>
      <c r="GCN1" s="316"/>
      <c r="GCO1" s="316"/>
      <c r="GCP1" s="316"/>
      <c r="GCQ1" s="316"/>
      <c r="GCR1" s="316"/>
      <c r="GCS1" s="316"/>
      <c r="GCT1" s="316"/>
      <c r="GCU1" s="316"/>
      <c r="GCV1" s="316"/>
      <c r="GCW1" s="316"/>
      <c r="GCX1" s="316"/>
      <c r="GCY1" s="316"/>
      <c r="GCZ1" s="316"/>
      <c r="GDA1" s="316"/>
      <c r="GDB1" s="316"/>
      <c r="GDC1" s="316"/>
      <c r="GDD1" s="316"/>
      <c r="GDE1" s="316"/>
      <c r="GDF1" s="316"/>
      <c r="GDG1" s="316"/>
      <c r="GDH1" s="316"/>
      <c r="GDI1" s="316"/>
      <c r="GDJ1" s="316"/>
      <c r="GDK1" s="316"/>
      <c r="GDL1" s="316"/>
      <c r="GDM1" s="316"/>
      <c r="GDN1" s="316"/>
      <c r="GDO1" s="316"/>
      <c r="GDP1" s="316"/>
      <c r="GDQ1" s="316"/>
      <c r="GDR1" s="316"/>
      <c r="GDS1" s="316"/>
      <c r="GDT1" s="316"/>
      <c r="GDU1" s="316"/>
      <c r="GDV1" s="316"/>
      <c r="GDW1" s="316"/>
      <c r="GDX1" s="316"/>
      <c r="GDY1" s="316"/>
      <c r="GDZ1" s="316"/>
      <c r="GEA1" s="316"/>
      <c r="GEB1" s="316"/>
      <c r="GEC1" s="316"/>
      <c r="GED1" s="316"/>
      <c r="GEE1" s="316"/>
      <c r="GEF1" s="316"/>
      <c r="GEG1" s="316"/>
      <c r="GEH1" s="316"/>
      <c r="GEI1" s="316"/>
      <c r="GEJ1" s="316"/>
      <c r="GEK1" s="316"/>
      <c r="GEL1" s="316"/>
      <c r="GEM1" s="316"/>
      <c r="GEN1" s="316"/>
      <c r="GEO1" s="316"/>
      <c r="GEP1" s="316"/>
      <c r="GEQ1" s="316"/>
      <c r="GER1" s="316"/>
      <c r="GES1" s="316"/>
      <c r="GET1" s="316"/>
      <c r="GEU1" s="316"/>
      <c r="GEV1" s="316"/>
      <c r="GEW1" s="316"/>
      <c r="GEX1" s="316"/>
      <c r="GEY1" s="316"/>
      <c r="GEZ1" s="316"/>
      <c r="GFA1" s="316"/>
      <c r="GFB1" s="316"/>
      <c r="GFC1" s="316"/>
      <c r="GFD1" s="316"/>
    </row>
    <row r="2" spans="1:4892" s="200" customFormat="1" ht="54.75" customHeight="1" x14ac:dyDescent="0.25">
      <c r="A2" s="348" t="str">
        <f>CONCATENATE(LEFT('Netzwerk Chirurgie'!B9,104)," - ",'Netzwerk Chirurgie'!C9,"_1")</f>
        <v>Operative Einheit Viszeralchirurgie und /oder Orthopädie/ Unfallchirurgie und /oder Plastische Chirurgie - Viszeralchirurgie_1</v>
      </c>
      <c r="B2" s="346" t="str">
        <f>IF('Netzwerk Chirurgie'!$D$9="","",'Netzwerk Chirurgie'!$D$9)</f>
        <v>Name Krankenhaus/ Name Abteilung</v>
      </c>
      <c r="C2" s="312" t="str">
        <f>IF('Netzwerk Chirurgie'!E9="","",'Netzwerk Chirurgie'!E9)</f>
        <v/>
      </c>
      <c r="D2" s="312" t="str">
        <f>IF('Netzwerk Chirurgie'!F9="","",'Netzwerk Chirurgie'!F9)</f>
        <v/>
      </c>
      <c r="E2" s="312" t="str">
        <f>IF('Netzwerk Chirurgie'!G9="","",'Netzwerk Chirurgie'!G9)</f>
        <v/>
      </c>
      <c r="F2" s="335" t="str">
        <f>IF('Netzwerk Chirurgie'!H9="","",'Netzwerk Chirurgie'!H9)</f>
        <v/>
      </c>
      <c r="G2" s="335" t="str">
        <f>IF('Netzwerk Chirurgie'!I9="","",'Netzwerk Chirurgie'!I9)</f>
        <v/>
      </c>
      <c r="H2" s="335" t="str">
        <f>IF('Netzwerk Chirurgie'!J9="","",'Netzwerk Chirurgie'!J9)</f>
        <v/>
      </c>
      <c r="I2" s="335" t="str">
        <f>'Netzwerk Chirurgie'!K9</f>
        <v/>
      </c>
      <c r="J2" s="353"/>
      <c r="K2" s="353"/>
      <c r="L2" s="351" t="str">
        <f>IF('Netzwerk Chirurgie'!N9="","",'Netzwerk Chirurgie'!N9)</f>
        <v/>
      </c>
    </row>
    <row r="3" spans="1:4892" s="200" customFormat="1" ht="54.75" customHeight="1" x14ac:dyDescent="0.25">
      <c r="A3" s="348" t="str">
        <f>CONCATENATE(LEFT('Netzwerk Chirurgie'!B9,104)," - ",'Netzwerk Chirurgie'!C9,"_2")</f>
        <v>Operative Einheit Viszeralchirurgie und /oder Orthopädie/ Unfallchirurgie und /oder Plastische Chirurgie - Viszeralchirurgie_2</v>
      </c>
      <c r="B3" s="346" t="str">
        <f>IF('Netzwerk Chirurgie'!$D$9="","",'Netzwerk Chirurgie'!$D$9)</f>
        <v>Name Krankenhaus/ Name Abteilung</v>
      </c>
      <c r="C3" s="213" t="str">
        <f>IF('Netzwerk Chirurgie'!E10="","",'Netzwerk Chirurgie'!E10)</f>
        <v/>
      </c>
      <c r="D3" s="213" t="str">
        <f>IF('Netzwerk Chirurgie'!F10="","",'Netzwerk Chirurgie'!F10)</f>
        <v/>
      </c>
      <c r="E3" s="213" t="str">
        <f>IF('Netzwerk Chirurgie'!G10="","",'Netzwerk Chirurgie'!G10)</f>
        <v/>
      </c>
      <c r="F3" s="335" t="str">
        <f>IF('Netzwerk Chirurgie'!H10="","",'Netzwerk Chirurgie'!H10)</f>
        <v/>
      </c>
      <c r="G3" s="335" t="str">
        <f>IF('Netzwerk Chirurgie'!I10="","",'Netzwerk Chirurgie'!I10)</f>
        <v/>
      </c>
      <c r="H3" s="335" t="str">
        <f>IF('Netzwerk Chirurgie'!J10="","",'Netzwerk Chirurgie'!J10)</f>
        <v/>
      </c>
      <c r="I3" s="334" t="str">
        <f>'Netzwerk Chirurgie'!K10</f>
        <v/>
      </c>
      <c r="J3" s="353"/>
      <c r="K3" s="353"/>
      <c r="L3" s="351" t="str">
        <f>IF('Netzwerk Chirurgie'!N9="","",'Netzwerk Chirurgie'!N9)</f>
        <v/>
      </c>
    </row>
    <row r="4" spans="1:4892" s="200" customFormat="1" ht="54.75" customHeight="1" x14ac:dyDescent="0.25">
      <c r="A4" s="348" t="str">
        <f>CONCATENATE(LEFT('Netzwerk Chirurgie'!B9,104)," - ",'Netzwerk Chirurgie'!C9,"_3")</f>
        <v>Operative Einheit Viszeralchirurgie und /oder Orthopädie/ Unfallchirurgie und /oder Plastische Chirurgie - Viszeralchirurgie_3</v>
      </c>
      <c r="B4" s="346" t="str">
        <f>IF('Netzwerk Chirurgie'!$D$9="","",'Netzwerk Chirurgie'!$D$9)</f>
        <v>Name Krankenhaus/ Name Abteilung</v>
      </c>
      <c r="C4" s="213" t="str">
        <f>IF('Netzwerk Chirurgie'!E11="","",'Netzwerk Chirurgie'!E11)</f>
        <v/>
      </c>
      <c r="D4" s="213" t="str">
        <f>IF('Netzwerk Chirurgie'!F11="","",'Netzwerk Chirurgie'!F11)</f>
        <v/>
      </c>
      <c r="E4" s="213" t="str">
        <f>IF('Netzwerk Chirurgie'!G11="","",'Netzwerk Chirurgie'!G11)</f>
        <v/>
      </c>
      <c r="F4" s="335" t="str">
        <f>IF('Netzwerk Chirurgie'!H11="","",'Netzwerk Chirurgie'!H11)</f>
        <v/>
      </c>
      <c r="G4" s="335" t="str">
        <f>IF('Netzwerk Chirurgie'!I11="","",'Netzwerk Chirurgie'!I11)</f>
        <v/>
      </c>
      <c r="H4" s="335" t="str">
        <f>IF('Netzwerk Chirurgie'!J11="","",'Netzwerk Chirurgie'!J11)</f>
        <v/>
      </c>
      <c r="I4" s="334" t="str">
        <f>'Netzwerk Chirurgie'!K11</f>
        <v/>
      </c>
      <c r="J4" s="353"/>
      <c r="K4" s="353"/>
      <c r="L4" s="351" t="str">
        <f>IF('Netzwerk Chirurgie'!N9="","",'Netzwerk Chirurgie'!N9)</f>
        <v/>
      </c>
    </row>
    <row r="5" spans="1:4892" s="200" customFormat="1" ht="54.75" customHeight="1" x14ac:dyDescent="0.25">
      <c r="A5" s="348" t="str">
        <f>CONCATENATE(LEFT('Netzwerk Chirurgie'!B9,104)," - ",'Netzwerk Chirurgie'!C9,"_4")</f>
        <v>Operative Einheit Viszeralchirurgie und /oder Orthopädie/ Unfallchirurgie und /oder Plastische Chirurgie - Viszeralchirurgie_4</v>
      </c>
      <c r="B5" s="346" t="str">
        <f>IF('Netzwerk Chirurgie'!$D$12="","",'Netzwerk Chirurgie'!$D$12)</f>
        <v>Name Krankenhaus/ Name Abteilung</v>
      </c>
      <c r="C5" s="213" t="str">
        <f>IF('Netzwerk Chirurgie'!E12="","",'Netzwerk Chirurgie'!E12)</f>
        <v/>
      </c>
      <c r="D5" s="213" t="str">
        <f>IF('Netzwerk Chirurgie'!F12="","",'Netzwerk Chirurgie'!F12)</f>
        <v/>
      </c>
      <c r="E5" s="213" t="str">
        <f>IF('Netzwerk Chirurgie'!G12="","",'Netzwerk Chirurgie'!G12)</f>
        <v/>
      </c>
      <c r="F5" s="335" t="str">
        <f>IF('Netzwerk Chirurgie'!H12="","",'Netzwerk Chirurgie'!H12)</f>
        <v/>
      </c>
      <c r="G5" s="335" t="str">
        <f>IF('Netzwerk Chirurgie'!I12="","",'Netzwerk Chirurgie'!I12)</f>
        <v/>
      </c>
      <c r="H5" s="335" t="str">
        <f>IF('Netzwerk Chirurgie'!J12="","",'Netzwerk Chirurgie'!J12)</f>
        <v/>
      </c>
      <c r="I5" s="334" t="str">
        <f>'Netzwerk Chirurgie'!K12</f>
        <v/>
      </c>
      <c r="J5" s="353"/>
      <c r="K5" s="353"/>
      <c r="L5" s="351" t="str">
        <f>IF('Netzwerk Chirurgie'!N12="","",'Netzwerk Chirurgie'!N12)</f>
        <v/>
      </c>
    </row>
    <row r="6" spans="1:4892" s="200" customFormat="1" ht="54.75" customHeight="1" x14ac:dyDescent="0.25">
      <c r="A6" s="348" t="str">
        <f>CONCATENATE(LEFT('Netzwerk Chirurgie'!B9,104)," - ",'Netzwerk Chirurgie'!C9,"_5")</f>
        <v>Operative Einheit Viszeralchirurgie und /oder Orthopädie/ Unfallchirurgie und /oder Plastische Chirurgie - Viszeralchirurgie_5</v>
      </c>
      <c r="B6" s="346" t="str">
        <f>IF('Netzwerk Chirurgie'!$D$12="","",'Netzwerk Chirurgie'!$D$12)</f>
        <v>Name Krankenhaus/ Name Abteilung</v>
      </c>
      <c r="C6" s="213" t="str">
        <f>IF('Netzwerk Chirurgie'!E13="","",'Netzwerk Chirurgie'!E13)</f>
        <v/>
      </c>
      <c r="D6" s="213" t="str">
        <f>IF('Netzwerk Chirurgie'!F13="","",'Netzwerk Chirurgie'!F13)</f>
        <v/>
      </c>
      <c r="E6" s="213" t="str">
        <f>IF('Netzwerk Chirurgie'!G13="","",'Netzwerk Chirurgie'!G13)</f>
        <v/>
      </c>
      <c r="F6" s="335" t="str">
        <f>IF('Netzwerk Chirurgie'!H13="","",'Netzwerk Chirurgie'!H13)</f>
        <v/>
      </c>
      <c r="G6" s="335" t="str">
        <f>IF('Netzwerk Chirurgie'!I13="","",'Netzwerk Chirurgie'!I13)</f>
        <v/>
      </c>
      <c r="H6" s="335" t="str">
        <f>IF('Netzwerk Chirurgie'!J13="","",'Netzwerk Chirurgie'!J13)</f>
        <v/>
      </c>
      <c r="I6" s="334" t="str">
        <f>'Netzwerk Chirurgie'!K13</f>
        <v/>
      </c>
      <c r="J6" s="353"/>
      <c r="K6" s="353"/>
      <c r="L6" s="351" t="str">
        <f>IF('Netzwerk Chirurgie'!N12="","",'Netzwerk Chirurgie'!N12)</f>
        <v/>
      </c>
    </row>
    <row r="7" spans="1:4892" s="200" customFormat="1" ht="54.75" customHeight="1" x14ac:dyDescent="0.25">
      <c r="A7" s="348" t="str">
        <f>CONCATENATE(LEFT('Netzwerk Chirurgie'!B9,104)," - ",'Netzwerk Chirurgie'!C9,"_6")</f>
        <v>Operative Einheit Viszeralchirurgie und /oder Orthopädie/ Unfallchirurgie und /oder Plastische Chirurgie - Viszeralchirurgie_6</v>
      </c>
      <c r="B7" s="346" t="str">
        <f>IF('Netzwerk Chirurgie'!$D$12="","",'Netzwerk Chirurgie'!$D$12)</f>
        <v>Name Krankenhaus/ Name Abteilung</v>
      </c>
      <c r="C7" s="213" t="str">
        <f>IF('Netzwerk Chirurgie'!E14="","",'Netzwerk Chirurgie'!E14)</f>
        <v/>
      </c>
      <c r="D7" s="213" t="str">
        <f>IF('Netzwerk Chirurgie'!F14="","",'Netzwerk Chirurgie'!F14)</f>
        <v/>
      </c>
      <c r="E7" s="213" t="str">
        <f>IF('Netzwerk Chirurgie'!G14="","",'Netzwerk Chirurgie'!G14)</f>
        <v/>
      </c>
      <c r="F7" s="335" t="str">
        <f>IF('Netzwerk Chirurgie'!H14="","",'Netzwerk Chirurgie'!H14)</f>
        <v/>
      </c>
      <c r="G7" s="335" t="str">
        <f>IF('Netzwerk Chirurgie'!I14="","",'Netzwerk Chirurgie'!I14)</f>
        <v/>
      </c>
      <c r="H7" s="335" t="str">
        <f>IF('Netzwerk Chirurgie'!J14="","",'Netzwerk Chirurgie'!J14)</f>
        <v/>
      </c>
      <c r="I7" s="334" t="str">
        <f>'Netzwerk Chirurgie'!K14</f>
        <v/>
      </c>
      <c r="J7" s="353"/>
      <c r="K7" s="353"/>
      <c r="L7" s="351" t="str">
        <f>IF('Netzwerk Chirurgie'!N12="","",'Netzwerk Chirurgie'!N12)</f>
        <v/>
      </c>
    </row>
    <row r="8" spans="1:4892" s="200" customFormat="1" ht="54.75" customHeight="1" x14ac:dyDescent="0.25">
      <c r="A8" s="348" t="str">
        <f>CONCATENATE(LEFT('Netzwerk Chirurgie'!B9,104)," - ",'Netzwerk Chirurgie'!C15,"_1")</f>
        <v>Operative Einheit Viszeralchirurgie und /oder Orthopädie/ Unfallchirurgie und /oder Plastische Chirurgie - Orthopädie/
Unfallchirurgie_1</v>
      </c>
      <c r="B8" s="346" t="str">
        <f>IF('Netzwerk Chirurgie'!$D$15="","",'Netzwerk Chirurgie'!$D$15)</f>
        <v>Name Krankenhaus/ Name Abteilung</v>
      </c>
      <c r="C8" s="213" t="str">
        <f>IF('Netzwerk Chirurgie'!E15="","",'Netzwerk Chirurgie'!E15)</f>
        <v/>
      </c>
      <c r="D8" s="213" t="str">
        <f>IF('Netzwerk Chirurgie'!F15="","",'Netzwerk Chirurgie'!F15)</f>
        <v/>
      </c>
      <c r="E8" s="213" t="str">
        <f>IF('Netzwerk Chirurgie'!G15="","",'Netzwerk Chirurgie'!G15)</f>
        <v/>
      </c>
      <c r="F8" s="335" t="str">
        <f>IF('Netzwerk Chirurgie'!H15="","",'Netzwerk Chirurgie'!H15)</f>
        <v/>
      </c>
      <c r="G8" s="335" t="str">
        <f>IF('Netzwerk Chirurgie'!I15="","",'Netzwerk Chirurgie'!I15)</f>
        <v/>
      </c>
      <c r="H8" s="335" t="str">
        <f>IF('Netzwerk Chirurgie'!J15="","",'Netzwerk Chirurgie'!J15)</f>
        <v/>
      </c>
      <c r="I8" s="334" t="str">
        <f>'Netzwerk Chirurgie'!K15</f>
        <v/>
      </c>
      <c r="J8" s="353"/>
      <c r="K8" s="353"/>
      <c r="L8" s="351" t="str">
        <f>IF('Netzwerk Chirurgie'!N15="","",'Netzwerk Chirurgie'!N15)</f>
        <v/>
      </c>
      <c r="N8" s="350"/>
    </row>
    <row r="9" spans="1:4892" s="200" customFormat="1" ht="54.75" customHeight="1" x14ac:dyDescent="0.25">
      <c r="A9" s="348" t="str">
        <f>CONCATENATE(LEFT('Netzwerk Chirurgie'!B9,104)," - ",'Netzwerk Chirurgie'!C15,"_2")</f>
        <v>Operative Einheit Viszeralchirurgie und /oder Orthopädie/ Unfallchirurgie und /oder Plastische Chirurgie - Orthopädie/
Unfallchirurgie_2</v>
      </c>
      <c r="B9" s="346" t="str">
        <f>IF('Netzwerk Chirurgie'!$D$15="","",'Netzwerk Chirurgie'!$D$15)</f>
        <v>Name Krankenhaus/ Name Abteilung</v>
      </c>
      <c r="C9" s="213" t="str">
        <f>IF('Netzwerk Chirurgie'!E16="","",'Netzwerk Chirurgie'!E16)</f>
        <v/>
      </c>
      <c r="D9" s="213" t="str">
        <f>IF('Netzwerk Chirurgie'!F16="","",'Netzwerk Chirurgie'!F16)</f>
        <v/>
      </c>
      <c r="E9" s="213" t="str">
        <f>IF('Netzwerk Chirurgie'!G16="","",'Netzwerk Chirurgie'!G16)</f>
        <v/>
      </c>
      <c r="F9" s="335" t="str">
        <f>IF('Netzwerk Chirurgie'!H16="","",'Netzwerk Chirurgie'!H16)</f>
        <v/>
      </c>
      <c r="G9" s="335" t="str">
        <f>IF('Netzwerk Chirurgie'!I16="","",'Netzwerk Chirurgie'!I16)</f>
        <v/>
      </c>
      <c r="H9" s="335" t="str">
        <f>IF('Netzwerk Chirurgie'!J16="","",'Netzwerk Chirurgie'!J16)</f>
        <v/>
      </c>
      <c r="I9" s="334" t="str">
        <f>'Netzwerk Chirurgie'!K16</f>
        <v/>
      </c>
      <c r="J9" s="353"/>
      <c r="K9" s="353"/>
      <c r="L9" s="351" t="str">
        <f>IF('Netzwerk Chirurgie'!N15="","",'Netzwerk Chirurgie'!N15)</f>
        <v/>
      </c>
    </row>
    <row r="10" spans="1:4892" s="200" customFormat="1" ht="54.75" customHeight="1" x14ac:dyDescent="0.25">
      <c r="A10" s="348" t="str">
        <f>CONCATENATE(LEFT('Netzwerk Chirurgie'!B9,104)," - ",'Netzwerk Chirurgie'!C15,"_3")</f>
        <v>Operative Einheit Viszeralchirurgie und /oder Orthopädie/ Unfallchirurgie und /oder Plastische Chirurgie - Orthopädie/
Unfallchirurgie_3</v>
      </c>
      <c r="B10" s="346" t="str">
        <f>IF('Netzwerk Chirurgie'!$D$17="","",'Netzwerk Chirurgie'!$D$17)</f>
        <v>Name Krankenhaus/ Name Abteilung</v>
      </c>
      <c r="C10" s="213" t="str">
        <f>IF('Netzwerk Chirurgie'!E17="","",'Netzwerk Chirurgie'!E17)</f>
        <v/>
      </c>
      <c r="D10" s="213" t="str">
        <f>IF('Netzwerk Chirurgie'!F17="","",'Netzwerk Chirurgie'!F17)</f>
        <v/>
      </c>
      <c r="E10" s="213" t="str">
        <f>IF('Netzwerk Chirurgie'!G17="","",'Netzwerk Chirurgie'!G17)</f>
        <v/>
      </c>
      <c r="F10" s="335" t="str">
        <f>IF('Netzwerk Chirurgie'!H17="","",'Netzwerk Chirurgie'!H17)</f>
        <v/>
      </c>
      <c r="G10" s="335" t="str">
        <f>IF('Netzwerk Chirurgie'!I17="","",'Netzwerk Chirurgie'!I17)</f>
        <v/>
      </c>
      <c r="H10" s="335" t="str">
        <f>IF('Netzwerk Chirurgie'!J17="","",'Netzwerk Chirurgie'!J17)</f>
        <v/>
      </c>
      <c r="I10" s="334" t="str">
        <f>'Netzwerk Chirurgie'!K17</f>
        <v/>
      </c>
      <c r="J10" s="353"/>
      <c r="K10" s="353"/>
      <c r="L10" s="351" t="str">
        <f>IF('Netzwerk Chirurgie'!N17="","",'Netzwerk Chirurgie'!N17)</f>
        <v/>
      </c>
    </row>
    <row r="11" spans="1:4892" s="200" customFormat="1" ht="54.75" customHeight="1" x14ac:dyDescent="0.25">
      <c r="A11" s="348" t="str">
        <f>CONCATENATE(LEFT('Netzwerk Chirurgie'!B9,104)," - ",'Netzwerk Chirurgie'!C15,"_4")</f>
        <v>Operative Einheit Viszeralchirurgie und /oder Orthopädie/ Unfallchirurgie und /oder Plastische Chirurgie - Orthopädie/
Unfallchirurgie_4</v>
      </c>
      <c r="B11" s="346" t="str">
        <f>IF('Netzwerk Chirurgie'!$D$17="","",'Netzwerk Chirurgie'!$D$17)</f>
        <v>Name Krankenhaus/ Name Abteilung</v>
      </c>
      <c r="C11" s="213" t="str">
        <f>IF('Netzwerk Chirurgie'!E18="","",'Netzwerk Chirurgie'!E18)</f>
        <v/>
      </c>
      <c r="D11" s="213" t="str">
        <f>IF('Netzwerk Chirurgie'!F18="","",'Netzwerk Chirurgie'!F18)</f>
        <v/>
      </c>
      <c r="E11" s="213" t="str">
        <f>IF('Netzwerk Chirurgie'!G18="","",'Netzwerk Chirurgie'!G18)</f>
        <v/>
      </c>
      <c r="F11" s="335" t="str">
        <f>IF('Netzwerk Chirurgie'!H18="","",'Netzwerk Chirurgie'!H18)</f>
        <v/>
      </c>
      <c r="G11" s="335" t="str">
        <f>IF('Netzwerk Chirurgie'!I18="","",'Netzwerk Chirurgie'!I18)</f>
        <v/>
      </c>
      <c r="H11" s="335" t="str">
        <f>IF('Netzwerk Chirurgie'!J18="","",'Netzwerk Chirurgie'!J18)</f>
        <v/>
      </c>
      <c r="I11" s="334" t="str">
        <f>'Netzwerk Chirurgie'!K18</f>
        <v/>
      </c>
      <c r="J11" s="353"/>
      <c r="K11" s="353"/>
      <c r="L11" s="351" t="str">
        <f>IF('Netzwerk Chirurgie'!N17="","",'Netzwerk Chirurgie'!N17)</f>
        <v/>
      </c>
    </row>
    <row r="12" spans="1:4892" s="200" customFormat="1" ht="54.75" customHeight="1" x14ac:dyDescent="0.25">
      <c r="A12" s="348" t="str">
        <f>CONCATENATE(LEFT('Netzwerk Chirurgie'!B9,104)," - ",'Netzwerk Chirurgie'!C19,"_1")</f>
        <v>Operative Einheit Viszeralchirurgie und /oder Orthopädie/ Unfallchirurgie und /oder Plastische Chirurgie - Plastische Chirurgie_1</v>
      </c>
      <c r="B12" s="346" t="str">
        <f>IF('Netzwerk Chirurgie'!$D$19="","",'Netzwerk Chirurgie'!$D$19)</f>
        <v>Name Krankenhaus/ Name Abteilung</v>
      </c>
      <c r="C12" s="213" t="str">
        <f>IF('Netzwerk Chirurgie'!E19="","",'Netzwerk Chirurgie'!E19)</f>
        <v/>
      </c>
      <c r="D12" s="213" t="str">
        <f>IF('Netzwerk Chirurgie'!F19="","",'Netzwerk Chirurgie'!F19)</f>
        <v/>
      </c>
      <c r="E12" s="213" t="str">
        <f>IF('Netzwerk Chirurgie'!G19="","",'Netzwerk Chirurgie'!G19)</f>
        <v/>
      </c>
      <c r="F12" s="335" t="str">
        <f>IF('Netzwerk Chirurgie'!H19="","",'Netzwerk Chirurgie'!H19)</f>
        <v/>
      </c>
      <c r="G12" s="335" t="str">
        <f>IF('Netzwerk Chirurgie'!I19="","",'Netzwerk Chirurgie'!I19)</f>
        <v/>
      </c>
      <c r="H12" s="335" t="str">
        <f>IF('Netzwerk Chirurgie'!J19="","",'Netzwerk Chirurgie'!J19)</f>
        <v/>
      </c>
      <c r="I12" s="334" t="str">
        <f>'Netzwerk Chirurgie'!K19</f>
        <v/>
      </c>
      <c r="J12" s="353"/>
      <c r="K12" s="353"/>
      <c r="L12" s="351" t="str">
        <f>IF('Netzwerk Chirurgie'!N19="","",'Netzwerk Chirurgie'!N19)</f>
        <v/>
      </c>
    </row>
    <row r="13" spans="1:4892" s="200" customFormat="1" ht="54.75" customHeight="1" x14ac:dyDescent="0.25">
      <c r="A13" s="349" t="str">
        <f>CONCATENATE(LEFT('Netzwerk Chirurgie'!B9,104)," - ",'Netzwerk Chirurgie'!C19,"_2")</f>
        <v>Operative Einheit Viszeralchirurgie und /oder Orthopädie/ Unfallchirurgie und /oder Plastische Chirurgie - Plastische Chirurgie_2</v>
      </c>
      <c r="B13" s="346" t="str">
        <f>IF('Netzwerk Chirurgie'!$D$19="","",'Netzwerk Chirurgie'!$D$19)</f>
        <v>Name Krankenhaus/ Name Abteilung</v>
      </c>
      <c r="C13" s="213" t="str">
        <f>IF('Netzwerk Chirurgie'!E20="","",'Netzwerk Chirurgie'!E20)</f>
        <v/>
      </c>
      <c r="D13" s="213" t="str">
        <f>IF('Netzwerk Chirurgie'!F20="","",'Netzwerk Chirurgie'!F20)</f>
        <v/>
      </c>
      <c r="E13" s="213" t="str">
        <f>IF('Netzwerk Chirurgie'!G20="","",'Netzwerk Chirurgie'!G20)</f>
        <v/>
      </c>
      <c r="F13" s="335" t="str">
        <f>IF('Netzwerk Chirurgie'!H20="","",'Netzwerk Chirurgie'!H20)</f>
        <v/>
      </c>
      <c r="G13" s="335" t="str">
        <f>IF('Netzwerk Chirurgie'!I20="","",'Netzwerk Chirurgie'!I20)</f>
        <v/>
      </c>
      <c r="H13" s="335" t="str">
        <f>IF('Netzwerk Chirurgie'!J20="","",'Netzwerk Chirurgie'!J20)</f>
        <v/>
      </c>
      <c r="I13" s="334" t="str">
        <f>'Netzwerk Chirurgie'!K20</f>
        <v/>
      </c>
      <c r="J13" s="353"/>
      <c r="K13" s="353"/>
      <c r="L13" s="351" t="str">
        <f>IF('Netzwerk Chirurgie'!N19="","",'Netzwerk Chirurgie'!N19)</f>
        <v/>
      </c>
    </row>
    <row r="14" spans="1:4892" s="200" customFormat="1" ht="54.75" customHeight="1" x14ac:dyDescent="0.25">
      <c r="A14" s="349" t="str">
        <f>CONCATENATE(LEFT('Netzwerk Chirurgie'!B9,104)," - ",'Netzwerk Chirurgie'!C19,"_3")</f>
        <v>Operative Einheit Viszeralchirurgie und /oder Orthopädie/ Unfallchirurgie und /oder Plastische Chirurgie - Plastische Chirurgie_3</v>
      </c>
      <c r="B14" s="346" t="str">
        <f>IF('Netzwerk Chirurgie'!$D$21="","",'Netzwerk Chirurgie'!$D$21)</f>
        <v>Name Krankenhaus/ Name Abteilung</v>
      </c>
      <c r="C14" s="213" t="str">
        <f>IF('Netzwerk Chirurgie'!E21="","",'Netzwerk Chirurgie'!E21)</f>
        <v/>
      </c>
      <c r="D14" s="213" t="str">
        <f>IF('Netzwerk Chirurgie'!F21="","",'Netzwerk Chirurgie'!F21)</f>
        <v/>
      </c>
      <c r="E14" s="213" t="str">
        <f>IF('Netzwerk Chirurgie'!G21="","",'Netzwerk Chirurgie'!G21)</f>
        <v/>
      </c>
      <c r="F14" s="335" t="str">
        <f>IF('Netzwerk Chirurgie'!H21="","",'Netzwerk Chirurgie'!H21)</f>
        <v/>
      </c>
      <c r="G14" s="335" t="str">
        <f>IF('Netzwerk Chirurgie'!I21="","",'Netzwerk Chirurgie'!I21)</f>
        <v/>
      </c>
      <c r="H14" s="335" t="str">
        <f>IF('Netzwerk Chirurgie'!J21="","",'Netzwerk Chirurgie'!J21)</f>
        <v/>
      </c>
      <c r="I14" s="334" t="str">
        <f>'Netzwerk Chirurgie'!K21</f>
        <v/>
      </c>
      <c r="J14" s="353"/>
      <c r="K14" s="353"/>
      <c r="L14" s="352" t="str">
        <f>IF('Netzwerk Chirurgie'!N21="","",'Netzwerk Chirurgie'!N21)</f>
        <v/>
      </c>
    </row>
    <row r="15" spans="1:4892" s="200" customFormat="1" ht="54.75" customHeight="1" x14ac:dyDescent="0.25">
      <c r="A15" s="349" t="str">
        <f>CONCATENATE(LEFT('Netzwerk Chirurgie'!B9,104)," - ",'Netzwerk Chirurgie'!C19,"_4")</f>
        <v>Operative Einheit Viszeralchirurgie und /oder Orthopädie/ Unfallchirurgie und /oder Plastische Chirurgie - Plastische Chirurgie_4</v>
      </c>
      <c r="B15" s="346" t="str">
        <f>IF('Netzwerk Chirurgie'!$D$21="","",'Netzwerk Chirurgie'!$D$21)</f>
        <v>Name Krankenhaus/ Name Abteilung</v>
      </c>
      <c r="C15" s="213" t="str">
        <f>IF('Netzwerk Chirurgie'!E22="","",'Netzwerk Chirurgie'!E22)</f>
        <v/>
      </c>
      <c r="D15" s="213" t="str">
        <f>IF('Netzwerk Chirurgie'!F22="","",'Netzwerk Chirurgie'!F22)</f>
        <v/>
      </c>
      <c r="E15" s="213" t="str">
        <f>IF('Netzwerk Chirurgie'!G22="","",'Netzwerk Chirurgie'!G22)</f>
        <v/>
      </c>
      <c r="F15" s="335" t="str">
        <f>IF('Netzwerk Chirurgie'!H22="","",'Netzwerk Chirurgie'!H22)</f>
        <v/>
      </c>
      <c r="G15" s="335" t="str">
        <f>IF('Netzwerk Chirurgie'!I22="","",'Netzwerk Chirurgie'!I22)</f>
        <v/>
      </c>
      <c r="H15" s="335" t="str">
        <f>IF('Netzwerk Chirurgie'!J22="","",'Netzwerk Chirurgie'!J22)</f>
        <v/>
      </c>
      <c r="I15" s="334" t="str">
        <f>'Netzwerk Chirurgie'!K22</f>
        <v/>
      </c>
      <c r="J15" s="353"/>
      <c r="K15" s="353"/>
      <c r="L15" s="351" t="str">
        <f>IF('Netzwerk Chirurgie'!N21="","",'Netzwerk Chirurgie'!N21)</f>
        <v/>
      </c>
    </row>
    <row r="16" spans="1:4892" s="200" customFormat="1" ht="54.75" customHeight="1" x14ac:dyDescent="0.25">
      <c r="A16" s="348" t="str">
        <f>CONCATENATE(LEFT('Netzwerk Chirurgie'!B23,104)," - ",'Netzwerk Chirurgie'!C23,"_1")</f>
        <v>Operative Einheit Plastische Chirurgie (Rekonstruktion) 1) - Plastische Chirurgie_1</v>
      </c>
      <c r="B16" s="213" t="str">
        <f>IF('Netzwerk Chirurgie'!$D$23="","",'Netzwerk Chirurgie'!$D$23)</f>
        <v>Name Krankenhaus/ Name Abteilung</v>
      </c>
      <c r="C16" s="353"/>
      <c r="D16" s="353"/>
      <c r="E16" s="213" t="str">
        <f>IF('Netzwerk Chirurgie'!G23="","",'Netzwerk Chirurgie'!G23)</f>
        <v/>
      </c>
      <c r="F16" s="353"/>
      <c r="G16" s="353"/>
      <c r="H16" s="353"/>
      <c r="I16" s="353"/>
      <c r="J16" s="334" t="str">
        <f>IF('Netzwerk Chirurgie'!L23="","",'Netzwerk Chirurgie'!L23)</f>
        <v/>
      </c>
      <c r="K16" s="346" t="str">
        <f>IF('Netzwerk Chirurgie'!M23="","",'Netzwerk Chirurgie'!M23)</f>
        <v/>
      </c>
      <c r="L16" s="351" t="str">
        <f>IF('Netzwerk Chirurgie'!N23="","",'Netzwerk Chirurgie'!N23)</f>
        <v/>
      </c>
    </row>
    <row r="17" spans="1:12" s="200" customFormat="1" ht="54.75" customHeight="1" x14ac:dyDescent="0.25">
      <c r="A17" s="348" t="str">
        <f>CONCATENATE(LEFT('Netzwerk Chirurgie'!B23,104)," - ",'Netzwerk Chirurgie'!C23,"_2")</f>
        <v>Operative Einheit Plastische Chirurgie (Rekonstruktion) 1) - Plastische Chirurgie_2</v>
      </c>
      <c r="B17" s="213" t="str">
        <f>IF('Netzwerk Chirurgie'!$D$23="","",'Netzwerk Chirurgie'!$D$23)</f>
        <v>Name Krankenhaus/ Name Abteilung</v>
      </c>
      <c r="C17" s="353"/>
      <c r="D17" s="353"/>
      <c r="E17" s="213" t="str">
        <f>IF('Netzwerk Chirurgie'!G24="","",'Netzwerk Chirurgie'!G24)</f>
        <v/>
      </c>
      <c r="F17" s="353"/>
      <c r="G17" s="353"/>
      <c r="H17" s="353"/>
      <c r="I17" s="353"/>
      <c r="J17" s="334" t="str">
        <f>IF('Netzwerk Chirurgie'!L24="","",'Netzwerk Chirurgie'!L24)</f>
        <v/>
      </c>
      <c r="K17" s="357"/>
      <c r="L17" s="351" t="str">
        <f>IF('Netzwerk Chirurgie'!N23="","",'Netzwerk Chirurgie'!N23)</f>
        <v/>
      </c>
    </row>
    <row r="18" spans="1:12" s="200" customFormat="1" ht="54.75" customHeight="1" x14ac:dyDescent="0.25">
      <c r="A18" s="348" t="str">
        <f>CONCATENATE(LEFT('Netzwerk Chirurgie'!B23,104)," - ",'Netzwerk Chirurgie'!C23,"_3")</f>
        <v>Operative Einheit Plastische Chirurgie (Rekonstruktion) 1) - Plastische Chirurgie_3</v>
      </c>
      <c r="B18" s="213" t="str">
        <f>IF('Netzwerk Chirurgie'!$D$23="","",'Netzwerk Chirurgie'!$D$23)</f>
        <v>Name Krankenhaus/ Name Abteilung</v>
      </c>
      <c r="C18" s="353"/>
      <c r="D18" s="353"/>
      <c r="E18" s="213" t="str">
        <f>IF('Netzwerk Chirurgie'!G25="","",'Netzwerk Chirurgie'!G25)</f>
        <v/>
      </c>
      <c r="F18" s="353"/>
      <c r="G18" s="353"/>
      <c r="H18" s="353"/>
      <c r="I18" s="353"/>
      <c r="J18" s="334" t="str">
        <f>IF('Netzwerk Chirurgie'!L25="","",'Netzwerk Chirurgie'!L25)</f>
        <v/>
      </c>
      <c r="K18" s="357"/>
      <c r="L18" s="351" t="str">
        <f>IF('Netzwerk Chirurgie'!N23="","",'Netzwerk Chirurgie'!N23)</f>
        <v/>
      </c>
    </row>
    <row r="19" spans="1:12" s="200" customFormat="1" ht="54.75" customHeight="1" x14ac:dyDescent="0.25">
      <c r="A19" s="348" t="str">
        <f>CONCATENATE(LEFT('Netzwerk Chirurgie'!B23,104)," - ",'Netzwerk Chirurgie'!C26,"_4")</f>
        <v>Operative Einheit Plastische Chirurgie (Rekonstruktion) 1) - _4</v>
      </c>
      <c r="B19" s="213" t="str">
        <f>IF('Netzwerk Chirurgie'!$D$26="","",'Netzwerk Chirurgie'!$D$26)</f>
        <v>Name Krankenhaus/ Name Abteilung</v>
      </c>
      <c r="C19" s="353"/>
      <c r="D19" s="353"/>
      <c r="E19" s="213" t="str">
        <f>IF('Netzwerk Chirurgie'!G26="","",'Netzwerk Chirurgie'!G26)</f>
        <v/>
      </c>
      <c r="F19" s="353"/>
      <c r="G19" s="353"/>
      <c r="H19" s="353"/>
      <c r="I19" s="353"/>
      <c r="J19" s="334" t="str">
        <f>IF('Netzwerk Chirurgie'!L26="","",'Netzwerk Chirurgie'!L26)</f>
        <v/>
      </c>
      <c r="K19" s="346" t="str">
        <f>IF('Netzwerk Chirurgie'!M26="","",'Netzwerk Chirurgie'!M26)</f>
        <v/>
      </c>
      <c r="L19" s="352" t="str">
        <f>IF('Netzwerk Chirurgie'!N26="","",'Netzwerk Chirurgie'!N26)</f>
        <v/>
      </c>
    </row>
    <row r="20" spans="1:12" ht="54.75" customHeight="1" x14ac:dyDescent="0.2">
      <c r="A20" s="348" t="str">
        <f>CONCATENATE(LEFT('Netzwerk Chirurgie'!B23,104)," - ",'Netzwerk Chirurgie'!C26,"_5")</f>
        <v>Operative Einheit Plastische Chirurgie (Rekonstruktion) 1) - _5</v>
      </c>
      <c r="B20" s="213" t="str">
        <f>IF('Netzwerk Chirurgie'!$D$26="","",'Netzwerk Chirurgie'!$D$26)</f>
        <v>Name Krankenhaus/ Name Abteilung</v>
      </c>
      <c r="C20" s="353"/>
      <c r="D20" s="353"/>
      <c r="E20" s="213" t="str">
        <f>IF('Netzwerk Chirurgie'!G27="","",'Netzwerk Chirurgie'!G27)</f>
        <v/>
      </c>
      <c r="F20" s="353"/>
      <c r="G20" s="353"/>
      <c r="H20" s="353"/>
      <c r="I20" s="353"/>
      <c r="J20" s="334" t="str">
        <f>IF('Netzwerk Chirurgie'!L27="","",'Netzwerk Chirurgie'!L27)</f>
        <v/>
      </c>
      <c r="K20" s="357"/>
      <c r="L20" s="351" t="str">
        <f>IF('Netzwerk Chirurgie'!N26="","",'Netzwerk Chirurgie'!N26)</f>
        <v/>
      </c>
    </row>
    <row r="21" spans="1:12" ht="54.75" customHeight="1" x14ac:dyDescent="0.2">
      <c r="A21" s="348" t="str">
        <f>CONCATENATE(LEFT('Netzwerk Chirurgie'!B23,104)," - ",'Netzwerk Chirurgie'!C26,"_6")</f>
        <v>Operative Einheit Plastische Chirurgie (Rekonstruktion) 1) - _6</v>
      </c>
      <c r="B21" s="213" t="str">
        <f>IF('Netzwerk Chirurgie'!$D$26="","",'Netzwerk Chirurgie'!$D$26)</f>
        <v>Name Krankenhaus/ Name Abteilung</v>
      </c>
      <c r="C21" s="353"/>
      <c r="D21" s="353"/>
      <c r="E21" s="213" t="str">
        <f>IF('Netzwerk Chirurgie'!G28="","",'Netzwerk Chirurgie'!G28)</f>
        <v/>
      </c>
      <c r="F21" s="353"/>
      <c r="G21" s="353"/>
      <c r="H21" s="353"/>
      <c r="I21" s="353"/>
      <c r="J21" s="334" t="str">
        <f>IF('Netzwerk Chirurgie'!L28="","",'Netzwerk Chirurgie'!L28)</f>
        <v/>
      </c>
      <c r="K21" s="356"/>
      <c r="L21" s="351" t="str">
        <f>IF('Netzwerk Chirurgie'!N26="","",'Netzwerk Chirurgie'!N26)</f>
        <v/>
      </c>
    </row>
  </sheetData>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Basisdaten</vt:lpstr>
      <vt:lpstr>HilfstabelleB</vt:lpstr>
      <vt:lpstr>HilfstabelleSD</vt:lpstr>
      <vt:lpstr>Erläuterungen</vt:lpstr>
      <vt:lpstr>ICD-O-Liste</vt:lpstr>
      <vt:lpstr>Studien</vt:lpstr>
      <vt:lpstr>HilfstabelleStudien</vt:lpstr>
      <vt:lpstr>Kennzahlenbogen_(KB)</vt:lpstr>
      <vt:lpstr>HilfstabelleKB</vt:lpstr>
      <vt:lpstr>Berechnung1</vt:lpstr>
      <vt:lpstr>Datendefizite_KB</vt:lpstr>
      <vt:lpstr>Datenquelle</vt:lpstr>
      <vt:lpstr>Hilfstabelle DatendefKB</vt:lpstr>
      <vt:lpstr>Netzwerk Chirurgie</vt:lpstr>
      <vt:lpstr>HilfstabelleC</vt:lpstr>
      <vt:lpstr>KrebsregisterZusammenarbeit</vt:lpstr>
      <vt:lpstr>Basisdaten!Print_Area</vt:lpstr>
      <vt:lpstr>Erläuterungen!Print_Area</vt:lpstr>
      <vt:lpstr>'ICD-O-Liste'!Print_Area</vt:lpstr>
      <vt:lpstr>'Kennzahlenbogen_(KB)'!Print_Area</vt:lpstr>
      <vt:lpstr>'Netzwerk Chirurgie'!Print_Area</vt:lpstr>
      <vt:lpstr>Studien!Print_Area</vt:lpstr>
      <vt:lpstr>Datendefizite_KB!Print_Titles</vt:lpstr>
      <vt:lpstr>'Hilfstabelle DatendefKB'!Print_Titles</vt:lpstr>
      <vt:lpstr>'ICD-O-Liste'!Print_Titles</vt:lpstr>
      <vt:lpstr>'Kennzahlenbogen_(KB)'!Print_Titles</vt:lpstr>
      <vt:lpstr>Tumordoku</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Florina Dudu</cp:lastModifiedBy>
  <cp:lastPrinted>2024-11-22T13:05:12Z</cp:lastPrinted>
  <dcterms:created xsi:type="dcterms:W3CDTF">2012-04-12T09:13:43Z</dcterms:created>
  <dcterms:modified xsi:type="dcterms:W3CDTF">2025-04-09T09:33:35Z</dcterms:modified>
</cp:coreProperties>
</file>