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13_ncr:1_{0DAD357A-8D47-4F70-80ED-A8308C4C7E63}" xr6:coauthVersionLast="47" xr6:coauthVersionMax="47" xr10:uidLastSave="{00000000-0000-0000-0000-000000000000}"/>
  <workbookProtection workbookAlgorithmName="SHA-512" workbookHashValue="lJpB18H61ksqgTQnkq8sUdkZVyH/tT2aM3Dt/5ER1Bv4Wo0Q91A7HribEA1BbFdGEn+hMK2SLH0QVE2RBAJ2PA==" workbookSaltValue="YwChPg9V1Q8kvoiC5ZnUTw==" workbookSpinCount="100000" lockStructure="1"/>
  <bookViews>
    <workbookView xWindow="-120" yWindow="-120" windowWidth="29040" windowHeight="15840" tabRatio="871" xr2:uid="{00000000-000D-0000-FFFF-FFFF00000000}"/>
  </bookViews>
  <sheets>
    <sheet name="Kennzahlenbogen" sheetId="5" r:id="rId1"/>
    <sheet name="Datenquelle" sheetId="4" state="hidden" r:id="rId2"/>
    <sheet name="HilfstabelleSD" sheetId="3" state="hidden" r:id="rId3"/>
    <sheet name="HilfstabelleKB" sheetId="7" state="hidden" r:id="rId4"/>
    <sheet name="Berechnung1" sheetId="16" state="hidden" r:id="rId5"/>
  </sheets>
  <definedNames>
    <definedName name="_xlnm._FilterDatabase" localSheetId="1" hidden="1">Datenquelle!$A$5:$I$27</definedName>
    <definedName name="myItem" localSheetId="4">OFFSET(Berechnung1!myItemList,0,0,COUNTA(Berechnung1!myItemList),1)</definedName>
    <definedName name="myItem">OFFSET(myItemList,0,0,COUNTA(myItemList),1)</definedName>
    <definedName name="myItemList" localSheetId="4">INDEX(Datenquelle!#REF!,0,MATCH(Datenquelle!#REF!,Datenquelle!#REF!,0))</definedName>
    <definedName name="_xlnm.Print_Area" localSheetId="0">Kennzahlenbogen!$A$1:$Q$52</definedName>
    <definedName name="_xlnm.Print_Titles" localSheetId="0">Kennzahlenbogen!$17:$18</definedName>
    <definedName name="_xlnm.Print_Titles">Kennzahlenbogen!$17:$18</definedName>
    <definedName name="Reg.Nr.">Datenquelle!$A$27:$A$27</definedName>
    <definedName name="Zentrum">Datenquelle!$A$27:$A$27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4" l="1"/>
  <c r="J8" i="4"/>
  <c r="J9" i="4"/>
  <c r="J10" i="4"/>
  <c r="J11" i="4"/>
  <c r="J12" i="4"/>
  <c r="J13" i="4"/>
  <c r="J14" i="4"/>
  <c r="J15" i="4"/>
  <c r="J16" i="4"/>
  <c r="J17" i="4"/>
  <c r="J18" i="4"/>
  <c r="J19" i="4"/>
  <c r="J20" i="4"/>
  <c r="J21" i="4"/>
  <c r="J22" i="4"/>
  <c r="J23" i="4"/>
  <c r="J24" i="4"/>
  <c r="J25" i="4"/>
  <c r="J26" i="4"/>
  <c r="J6" i="4"/>
  <c r="C6" i="3"/>
  <c r="B6" i="3"/>
  <c r="Q25" i="5" l="1"/>
  <c r="M31" i="16" s="1"/>
  <c r="N31" i="16" s="1"/>
  <c r="L34" i="16"/>
  <c r="O34" i="16"/>
  <c r="H15" i="7" s="1"/>
  <c r="G15" i="7"/>
  <c r="F15" i="7"/>
  <c r="B15" i="7"/>
  <c r="Q28" i="5"/>
  <c r="M34" i="16" s="1"/>
  <c r="N34" i="16" s="1"/>
  <c r="E15" i="7" s="1"/>
  <c r="P35" i="5" l="1"/>
  <c r="J27" i="4"/>
  <c r="P38" i="5" l="1"/>
  <c r="P32" i="5"/>
  <c r="P33" i="5" s="1"/>
  <c r="C18" i="7" l="1"/>
  <c r="B18" i="7"/>
  <c r="C17" i="7"/>
  <c r="B17" i="7"/>
  <c r="C16" i="7"/>
  <c r="B16" i="7"/>
  <c r="O43" i="16"/>
  <c r="H18" i="7" s="1"/>
  <c r="O40" i="16"/>
  <c r="H17" i="7" s="1"/>
  <c r="O37" i="16"/>
  <c r="H16" i="7" s="1"/>
  <c r="O31" i="16"/>
  <c r="H14" i="7" s="1"/>
  <c r="O28" i="16"/>
  <c r="H13" i="7" s="1"/>
  <c r="O25" i="16"/>
  <c r="H12" i="7" s="1"/>
  <c r="G18" i="7"/>
  <c r="G17" i="7"/>
  <c r="G16" i="7"/>
  <c r="G14" i="7"/>
  <c r="G13" i="7"/>
  <c r="G12" i="7"/>
  <c r="F18" i="7"/>
  <c r="F17" i="7"/>
  <c r="F16" i="7"/>
  <c r="F14" i="7"/>
  <c r="F13" i="7"/>
  <c r="F12" i="7"/>
  <c r="Q22" i="5"/>
  <c r="M28" i="16" s="1"/>
  <c r="Q19" i="5"/>
  <c r="L31" i="16"/>
  <c r="L28" i="16"/>
  <c r="L25" i="16"/>
  <c r="B14" i="7"/>
  <c r="B13" i="7"/>
  <c r="B12" i="7"/>
  <c r="B3" i="7"/>
  <c r="B2" i="7"/>
  <c r="A3" i="4"/>
  <c r="B2" i="3"/>
  <c r="B1" i="3"/>
  <c r="J3" i="4" l="1"/>
  <c r="F3" i="4"/>
  <c r="B3" i="4"/>
  <c r="C3" i="4"/>
  <c r="I3" i="4"/>
  <c r="E3" i="4"/>
  <c r="G3" i="4"/>
  <c r="H3" i="4"/>
  <c r="D3" i="4"/>
  <c r="D15" i="5" l="1"/>
  <c r="D11" i="5"/>
  <c r="D13" i="5"/>
  <c r="T5" i="5"/>
  <c r="M25" i="16" l="1"/>
  <c r="P36" i="5" l="1"/>
  <c r="D17" i="7" l="1"/>
  <c r="Q34" i="5"/>
  <c r="M40" i="16" s="1"/>
  <c r="L40" i="16"/>
  <c r="N28" i="16"/>
  <c r="E13" i="7" s="1"/>
  <c r="D16" i="7" l="1"/>
  <c r="D9" i="5" l="1"/>
  <c r="L37" i="16"/>
  <c r="Q31" i="5"/>
  <c r="P39" i="5"/>
  <c r="D18" i="7" s="1"/>
  <c r="L43" i="16" l="1"/>
  <c r="Q37" i="5"/>
  <c r="M43" i="16" s="1"/>
  <c r="N43" i="16" s="1"/>
  <c r="E18" i="7" s="1"/>
  <c r="N40" i="16"/>
  <c r="E17" i="7" s="1"/>
  <c r="M37" i="16"/>
  <c r="N37" i="16" s="1"/>
  <c r="E16" i="7" s="1"/>
  <c r="J15" i="5"/>
  <c r="B3" i="3" s="1"/>
  <c r="A6" i="3"/>
  <c r="N25" i="16"/>
  <c r="E12" i="7" s="1"/>
  <c r="E14" i="7"/>
  <c r="H6" i="16" l="1"/>
  <c r="H9" i="16" s="1"/>
  <c r="D6" i="16"/>
  <c r="G6" i="16"/>
  <c r="G9" i="16" s="1"/>
  <c r="F6" i="16"/>
  <c r="F9" i="16" s="1"/>
  <c r="C6" i="16"/>
  <c r="C9" i="16" s="1"/>
  <c r="E6" i="16"/>
  <c r="E9" i="16" s="1"/>
  <c r="E42" i="5" l="1"/>
  <c r="E46" i="5"/>
  <c r="E45" i="5"/>
  <c r="D10" i="16"/>
  <c r="K6" i="16"/>
  <c r="D9" i="16"/>
  <c r="K9" i="16" s="1"/>
  <c r="E10" i="16"/>
  <c r="E7" i="16"/>
  <c r="D7" i="16"/>
  <c r="G10" i="16"/>
  <c r="E11" i="16"/>
  <c r="I6" i="16"/>
  <c r="G7" i="16"/>
  <c r="G8" i="16" s="1"/>
  <c r="H10" i="16"/>
  <c r="F45" i="5" l="1"/>
  <c r="F42" i="5"/>
  <c r="F44" i="5"/>
  <c r="E43" i="5"/>
  <c r="I10" i="16"/>
  <c r="G11" i="16"/>
  <c r="I11" i="16" s="1"/>
  <c r="I7" i="16"/>
  <c r="E8" i="16"/>
  <c r="I8" i="16" s="1"/>
  <c r="I9" i="16"/>
  <c r="G4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000-000001000000}">
      <text>
        <r>
          <rPr>
            <sz val="9"/>
            <color indexed="81"/>
            <rFont val="Arial"/>
            <family val="2"/>
          </rPr>
          <t>Bitte Reg.-Nr. auswählen.
Zum Auditjahr 2025 wurde die Systematik der Reg.-Nrn. grundsätzlich überarbeitet, wobei die 3-stellige Zahl zur eindeutigen Identifikation jedes Zentrums unverändert geblieben ist. Die aktuellen Reg.-Nrn. der jeweiligen Zentren können auf www.oncomap.de eingesehen werden.</t>
        </r>
      </text>
    </comment>
    <comment ref="F5" authorId="0" shapeId="0" xr:uid="{00000000-0006-0000-0000-000002000000}">
      <text>
        <r>
          <rPr>
            <sz val="9"/>
            <color indexed="81"/>
            <rFont val="Arial"/>
            <family val="2"/>
          </rPr>
          <t>Name, Vorname</t>
        </r>
      </text>
    </comment>
    <comment ref="J5" authorId="0" shapeId="0" xr:uid="{00000000-0006-0000-0000-000003000000}">
      <text>
        <r>
          <rPr>
            <sz val="9"/>
            <color indexed="81"/>
            <rFont val="Arial"/>
            <family val="2"/>
          </rPr>
          <t>Format: tt.mm.jjjj</t>
        </r>
      </text>
    </comment>
    <comment ref="D7" authorId="0" shapeId="0" xr:uid="{670B2008-1B64-4600-B2B8-5C1826CEFB3B}">
      <text>
        <r>
          <rPr>
            <sz val="9"/>
            <color indexed="81"/>
            <rFont val="Arial"/>
            <family val="2"/>
          </rPr>
          <t>Institutskennzeichen für die Abrechnung mit den Trägern der Sozialversicherung (9-stellige Ziffernfolge: 26XXXXXXX). 
Die Bearbeitung ist nur für Zentren mit Standort in Deutschland erforderlich.</t>
        </r>
      </text>
    </comment>
    <comment ref="F7" authorId="0" shapeId="0" xr:uid="{00000000-0006-0000-0000-000004000000}">
      <text>
        <r>
          <rPr>
            <sz val="9"/>
            <color indexed="81"/>
            <rFont val="Arial"/>
            <family val="2"/>
          </rPr>
          <t>Vom Institut für das Entgeltsystem im Krankenhaus (InEK) vergebenen Identifizierungsmerkmal (9-stellige Ziffernfolge: 77XXXXXXX). 
Die Bearbeitung ist nur für Zentren mit Standort in Deutschland erforderlich.</t>
        </r>
      </text>
    </comment>
    <comment ref="A17" authorId="0" shapeId="0" xr:uid="{00000000-0006-0000-0000-000005000000}">
      <text>
        <r>
          <rPr>
            <sz val="9"/>
            <color indexed="81"/>
            <rFont val="Arial"/>
            <family val="2"/>
          </rPr>
          <t>KN = Kennzahl</t>
        </r>
      </text>
    </comment>
    <comment ref="C17" authorId="0" shapeId="0" xr:uid="{00000000-0006-0000-0000-000006000000}">
      <text>
        <r>
          <rPr>
            <sz val="9"/>
            <color indexed="81"/>
            <rFont val="Arial"/>
            <family val="2"/>
          </rPr>
          <t>Weitere Erläuterungen siehe FAQ.</t>
        </r>
      </text>
    </comment>
    <comment ref="O17" authorId="0" shapeId="0" xr:uid="{00000000-0006-0000-0000-000007000000}">
      <text>
        <r>
          <rPr>
            <sz val="9"/>
            <color indexed="81"/>
            <rFont val="Arial"/>
            <family val="2"/>
          </rPr>
          <t>Bitte zuerst graue Felder Ist-Werte ausfüllen.</t>
        </r>
      </text>
    </comment>
    <comment ref="R18" authorId="0" shapeId="0" xr:uid="{00000000-0006-0000-0000-000008000000}">
      <text>
        <r>
          <rPr>
            <sz val="9"/>
            <color indexed="81"/>
            <rFont val="Arial"/>
            <family val="2"/>
          </rPr>
          <t>Wenn Zelle grau, bitte Begründung angeben.</t>
        </r>
      </text>
    </comment>
    <comment ref="P32" authorId="0" shapeId="0" xr:uid="{00000000-0006-0000-0000-000009000000}">
      <text>
        <r>
          <rPr>
            <sz val="9"/>
            <color indexed="81"/>
            <rFont val="Arial"/>
            <family val="2"/>
          </rPr>
          <t>Übertrag erfolgt aus Anzahl KN 1</t>
        </r>
      </text>
    </comment>
    <comment ref="P35" authorId="0" shapeId="0" xr:uid="{00000000-0006-0000-0000-00000A000000}">
      <text>
        <r>
          <rPr>
            <sz val="9"/>
            <color indexed="81"/>
            <rFont val="Arial"/>
            <family val="2"/>
          </rPr>
          <t>Übertrag erfolgt aus Anzahl KN 1</t>
        </r>
      </text>
    </comment>
    <comment ref="P38" authorId="0" shapeId="0" xr:uid="{00000000-0006-0000-0000-00000B000000}">
      <text>
        <r>
          <rPr>
            <sz val="9"/>
            <color indexed="81"/>
            <rFont val="Arial"/>
            <family val="2"/>
          </rPr>
          <t>Übertrag erfolgt aus Anzahl KN 1</t>
        </r>
      </text>
    </comment>
  </commentList>
</comments>
</file>

<file path=xl/sharedStrings.xml><?xml version="1.0" encoding="utf-8"?>
<sst xmlns="http://schemas.openxmlformats.org/spreadsheetml/2006/main" count="348" uniqueCount="249">
  <si>
    <t>Ansprechpartner</t>
  </si>
  <si>
    <t>Erstelldatum</t>
  </si>
  <si>
    <t>Datum Erstzertifizierung</t>
  </si>
  <si>
    <t>Bundesland / Land</t>
  </si>
  <si>
    <t>Reg.-Nr.</t>
  </si>
  <si>
    <t>Bundesland</t>
  </si>
  <si>
    <t>Nicht gelistet</t>
  </si>
  <si>
    <t>-----</t>
  </si>
  <si>
    <t>Datenqualität Kennzahlen</t>
  </si>
  <si>
    <t>Plausibel</t>
  </si>
  <si>
    <t>Plausibilität unklar</t>
  </si>
  <si>
    <t>Fehlerhaft</t>
  </si>
  <si>
    <t>Inkorrekt</t>
  </si>
  <si>
    <t>Unvollständig</t>
  </si>
  <si>
    <t>KN</t>
  </si>
  <si>
    <t>Kennzahldefinition</t>
  </si>
  <si>
    <t>Kennzahlenziel</t>
  </si>
  <si>
    <t>Zähler</t>
  </si>
  <si>
    <t>Grundgesamtheit 
(= Nenner)</t>
  </si>
  <si>
    <t>Plausi unklar</t>
  </si>
  <si>
    <t>Soll-vorgabe</t>
  </si>
  <si>
    <t>Ist-Wert</t>
  </si>
  <si>
    <t>Plausi
unklar</t>
  </si>
  <si>
    <t>Daten-
qualität</t>
  </si>
  <si>
    <t>Verifizierung Zentrum</t>
  </si>
  <si>
    <t>Anzahl</t>
  </si>
  <si>
    <t>Nenner</t>
  </si>
  <si>
    <t>%</t>
  </si>
  <si>
    <t>Bearbeitungshinweise:</t>
  </si>
  <si>
    <t>FormularID</t>
  </si>
  <si>
    <t>Allgemeine Feststellungen</t>
  </si>
  <si>
    <t>Allgemeine Hinweise</t>
  </si>
  <si>
    <t>Allgemeine Abweichungen</t>
  </si>
  <si>
    <t>Bewertung Ausschuss</t>
  </si>
  <si>
    <t>Anmerkung OnkoZert</t>
  </si>
  <si>
    <t>Nr</t>
  </si>
  <si>
    <t>Zaehler</t>
  </si>
  <si>
    <t>Quote</t>
  </si>
  <si>
    <t>vID</t>
  </si>
  <si>
    <t>ErlaeuterungDatendefizit</t>
  </si>
  <si>
    <t>EingeleiteteAktionen</t>
  </si>
  <si>
    <t>Aktionen</t>
  </si>
  <si>
    <t>Feststellung</t>
  </si>
  <si>
    <t>Hinweis</t>
  </si>
  <si>
    <t>Abweichung</t>
  </si>
  <si>
    <t>Pflicht Berechnung</t>
  </si>
  <si>
    <t>I.O.</t>
  </si>
  <si>
    <t>I.O. (Plausibilität unklar)</t>
  </si>
  <si>
    <t>Sollvorgabe nicht erfüllt</t>
  </si>
  <si>
    <t>Summe</t>
  </si>
  <si>
    <t>Nr.</t>
  </si>
  <si>
    <t>kein Eintrag</t>
  </si>
  <si>
    <t>&lt;</t>
  </si>
  <si>
    <t>&gt;</t>
  </si>
  <si>
    <t xml:space="preserve"> &lt;= Sollv. nicht erfüllt</t>
  </si>
  <si>
    <t xml:space="preserve"> &gt;= Sollv. nicht erfüllt</t>
  </si>
  <si>
    <t xml:space="preserve"> &lt; Plausi ?</t>
  </si>
  <si>
    <t xml:space="preserve"> &gt; Plausi ?</t>
  </si>
  <si>
    <t>Anzahl/Quote</t>
  </si>
  <si>
    <t>HID</t>
  </si>
  <si>
    <t>ID</t>
  </si>
  <si>
    <t>Aktion</t>
  </si>
  <si>
    <t>n.d.</t>
  </si>
  <si>
    <t>4</t>
  </si>
  <si>
    <t>5</t>
  </si>
  <si>
    <t>6</t>
  </si>
  <si>
    <t>Land</t>
  </si>
  <si>
    <t>Reg. Nr.</t>
  </si>
  <si>
    <t>Strasse / PLZ / Ort</t>
  </si>
  <si>
    <t>Standort</t>
  </si>
  <si>
    <t>1</t>
  </si>
  <si>
    <t>Kennzahlenbogen Einheit</t>
  </si>
  <si>
    <t>Ausnahme (Plausibilität unklar)</t>
  </si>
  <si>
    <t>Summe Plausibilität unklar</t>
  </si>
  <si>
    <t>Optional Berechnung</t>
  </si>
  <si>
    <t>optional - I.O.</t>
  </si>
  <si>
    <t>optional - I.O. (Plausibilität unklar)</t>
  </si>
  <si>
    <t>optional - Sollvorgabe nicht erfüllt</t>
  </si>
  <si>
    <t>optional - unvollständig</t>
  </si>
  <si>
    <t>optional - inkorrekt</t>
  </si>
  <si>
    <t>optional - Ausnahme (Plausibilität unklar)</t>
  </si>
  <si>
    <t>2</t>
  </si>
  <si>
    <t>Zentrum</t>
  </si>
  <si>
    <t>Einrichtung 1</t>
  </si>
  <si>
    <t>Bearbeitungs-qualität</t>
  </si>
  <si>
    <t>Der Zähler ist immer eine Teilmenge des Nenners.</t>
  </si>
  <si>
    <t>Anmerkung:</t>
  </si>
  <si>
    <t>Im Sinne einer gendergerechten Sprache verwenden wir für die Begriffe „Patientinnen“, „Patienten“, „Patient*innen“ die Bezeichnung „Pat.“, die ausdrücklich jede Geschlechtszuschreibung (weiblich, männlich, divers) einschließt.</t>
  </si>
  <si>
    <t>Derzeit keine Vorgaben</t>
  </si>
  <si>
    <t>Anteil externe Patientinnen und Patienten im MTB</t>
  </si>
  <si>
    <t>Adäquate Rate von extern zugewiesenen Pat.</t>
  </si>
  <si>
    <t>Pat., die in MTB vorgestellt wurden</t>
  </si>
  <si>
    <t>Studienquote</t>
  </si>
  <si>
    <t>Pat., die im MTB vorgestellt wurden</t>
  </si>
  <si>
    <t>Off-label-use</t>
  </si>
  <si>
    <t>Erstzertifizierung</t>
  </si>
  <si>
    <t xml:space="preserve">       Datum Erstzertifizierung</t>
  </si>
  <si>
    <t>Kennzahlenbogen Zentren für Personalisierte Medizin</t>
  </si>
  <si>
    <t>Vorstellungen im Molekularen Tumorboard (MTB)</t>
  </si>
  <si>
    <t>≥ 350</t>
  </si>
  <si>
    <t>Möglichst viele vorgestellte Fälle im MTB</t>
  </si>
  <si>
    <t>Pat. des Nenners, die von extern zugewiesen wurden (nicht von zertifizierten Zentren am Standort)</t>
  </si>
  <si>
    <t>≥ 250</t>
  </si>
  <si>
    <t>&lt; 15%</t>
  </si>
  <si>
    <t>Anzahl Fälle, die im MTB vorgestellt wurden entsp. 1.2.3a)
(Pat., die mehrfach im MTB vorgestellt werden, werden einmal für die KeZa gezählt)</t>
  </si>
  <si>
    <t>Erfahrung in der molekularpathologischen Analyse (WGS, WES oder NGS Multigen-Panel (mind. 1 Mbp)) bei onkologischen Pat.</t>
  </si>
  <si>
    <t>Adäquate Erfahrung molekularpathologische Analyse bei onkologischen Pat.</t>
  </si>
  <si>
    <t>Zentrum für Personalisierte Medizin - Onkologie an der Charité</t>
  </si>
  <si>
    <t>Charité Universitätsmedizin Berlin</t>
  </si>
  <si>
    <t>Deutschland</t>
  </si>
  <si>
    <t>Berlin</t>
  </si>
  <si>
    <t>Zentrum für Personalisierte Medizin - Onkologie im Tumorzentrum Freiburg – CCCF</t>
  </si>
  <si>
    <t>Universitätsklinikum Freiburg</t>
  </si>
  <si>
    <t>Baden-Württemberg</t>
  </si>
  <si>
    <t>Zentrum für Personalisierte Medizin - Onkologie am Klinikum rechts der Isar der Technischen Universität München</t>
  </si>
  <si>
    <t>Klinikum rechts der Isar der Technischen Universität München</t>
  </si>
  <si>
    <t>Bayern</t>
  </si>
  <si>
    <t>Zentrum für Personalisierte Medizin - Onkologie Heidelberg</t>
  </si>
  <si>
    <t>Universitätsklinikum Heidelberg</t>
  </si>
  <si>
    <t>Zentrum für Personalisierte Medizin - Onkologie am LMU Klinikum</t>
  </si>
  <si>
    <t>LMU Klinikum</t>
  </si>
  <si>
    <t>Universitätsklinikum Regensburg</t>
  </si>
  <si>
    <t>Zentrum für Personalisierte Medizin - Onkologie Hamburg-Eppendorf</t>
  </si>
  <si>
    <t>Universitätsklinikum Hamburg-Eppendorf</t>
  </si>
  <si>
    <t>Hamburg</t>
  </si>
  <si>
    <t>Zentrum für Personalisierte Medizin - Onkologie im CIO Bonn</t>
  </si>
  <si>
    <t>Universitätsklinikum Bonn AöR</t>
  </si>
  <si>
    <t>Nordrhein-Westfalen</t>
  </si>
  <si>
    <t>Zentrum für Personalisierte Medizin in der Onkologie (ZPMO) Dresden</t>
  </si>
  <si>
    <t>Universitätsklinikum „Carl Gustav Carus“ Dresden</t>
  </si>
  <si>
    <t>Sachsen</t>
  </si>
  <si>
    <t>Zentrum für Personalisierte Medizin - Onkologie Tübingen</t>
  </si>
  <si>
    <t>Universitätsklinikum Tübingen</t>
  </si>
  <si>
    <t>Strasse</t>
  </si>
  <si>
    <t>PLZ</t>
  </si>
  <si>
    <t>Ort</t>
  </si>
  <si>
    <t>Charitéplatz 1</t>
  </si>
  <si>
    <t>Hugstetter Strasse 55</t>
  </si>
  <si>
    <t>Freiburg</t>
  </si>
  <si>
    <t>Ismaninger Str. 22</t>
  </si>
  <si>
    <t>München</t>
  </si>
  <si>
    <t>Im Neuenheimer Feld 672</t>
  </si>
  <si>
    <t>Heidelberg</t>
  </si>
  <si>
    <t>Marchioninistr. 15</t>
  </si>
  <si>
    <t>Franz-Josef-Strauss-Allee 11</t>
  </si>
  <si>
    <t>Regensburg</t>
  </si>
  <si>
    <t>Venusberg-Campus 1</t>
  </si>
  <si>
    <t>Bonn</t>
  </si>
  <si>
    <t>Fetscherstraße 74</t>
  </si>
  <si>
    <t>Dresden</t>
  </si>
  <si>
    <t>Tübingen</t>
  </si>
  <si>
    <t>Strasse/PLZ/Ort</t>
  </si>
  <si>
    <t>&lt; 30%</t>
  </si>
  <si>
    <t>a)</t>
  </si>
  <si>
    <t>b)</t>
  </si>
  <si>
    <t>3a</t>
  </si>
  <si>
    <t>3b</t>
  </si>
  <si>
    <t>Anzahl Kooperationen mit externen zertifizierten Zentren (Onkologische Zentren)</t>
  </si>
  <si>
    <t>Möglichst viele Kooperationen mit externen zertifizierten Zentren (Onkologische Zentren)</t>
  </si>
  <si>
    <t>&lt; 3</t>
  </si>
  <si>
    <t>Anzahl Kooperationen mit externen zertifizierten Zentren 
(Onkologische Zentren)</t>
  </si>
  <si>
    <t>Möglichst viele Kooperationen mit externen zertifizierten Zentren (Organkrebszentren/ Module, die nicht Teil eines Onkologischen Zentrums sind)</t>
  </si>
  <si>
    <t>Anzahl Kooperationen mit externen zertifizierten Zentren (Organkrebszentren/ Module, die nicht Teil eines Onkologischen Zentrums sind)</t>
  </si>
  <si>
    <t>IK-Nummer</t>
  </si>
  <si>
    <t xml:space="preserve"> Standort-Nummer</t>
  </si>
  <si>
    <t>1) Plausibilität unklar
Der angegebene Kennzahlenwert stellt im Vergleich zu anderen Zentren einen außergewöhnlichen Wert dar. Die Einstufung „Plausibilität unklar“ bedeutet nicht automatisch eine negative Bewertung. Der Kennzahlenwert ist aufgrund seiner Außergewöhnlichkeit auf Korrektheit zu überprüfen. Im Einzelfall kann ein positiver Kennzahlenwert bei einer detaillierten Betrachtung auch eine negative Versorgungssituation darstellen (z.B. Überversorgung). Das Ergebnis dieser Überprüfung ist durch das Zentrum im Kennzahlenbogen in der Spalte „Begründung/ Ursache“ näher zu erläutern. Ggf. sollten entsprechend dem Vorgehen „Sollvorgabe nicht erfüllt“ zum Zwecke der Verbesserung gezielte Aktionen definiert und durchgeführt werden.
2) Sollvorgabe nicht erfüllt
Die betroffenen Kennzahlen sind zu analysieren. Das Ergebnis ist im Feld "Begründung/ Ursache" zu dokumentieren. Ergeben sich aus der Ursachenanalyse konkrete Aktionen zur Verbesserung des Kennzahlenwertes, sind diese in der Spalte "Eingeleitete/ geplante Aktionen" zu beschreiben.
3) Unvollständig
Sofern Kennzahlen den Status „unvollständig“ haben, sind diese entweder nachzuliefern oder es ist eine eindeutige Aussage über die Möglichkeit der zukünftigen Darlegung zu treffen („unvollständige Kennzahlen“ stellen grundsätzlich eine potentielle Abweichung dar).</t>
  </si>
  <si>
    <t>Anzahl molekularpathologische Analysen und klinisch-
diagnostische Auswertungen (WGS, WES oder NGS Multigen-Panel (mind. 1 Mbp)) bei onkologischen Pat.</t>
  </si>
  <si>
    <r>
      <rPr>
        <b/>
        <sz val="8"/>
        <color indexed="8"/>
        <rFont val="Arial"/>
        <family val="2"/>
      </rPr>
      <t>Begründung/ Ursache</t>
    </r>
    <r>
      <rPr>
        <sz val="8"/>
        <color indexed="8"/>
        <rFont val="Arial"/>
        <family val="2"/>
      </rPr>
      <t xml:space="preserve">
(min. 30 Zeichen / max. 500 Zeichen)</t>
    </r>
  </si>
  <si>
    <r>
      <rPr>
        <b/>
        <sz val="8"/>
        <color indexed="8"/>
        <rFont val="Arial"/>
        <family val="2"/>
      </rPr>
      <t>Eingeleitete/ geplante Aktionen</t>
    </r>
    <r>
      <rPr>
        <sz val="8"/>
        <color indexed="8"/>
        <rFont val="Arial"/>
        <family val="2"/>
      </rPr>
      <t xml:space="preserve">
(bei plausibler Begründung keine Aktion erforderlich)</t>
    </r>
  </si>
  <si>
    <t>Anlage EB C1.1 (Auditjahr 2025 / Kennzahlenjahr 2024)</t>
  </si>
  <si>
    <t>Möglichst häufig Empfehlung für Studieneinschluss 
Phase I-III</t>
  </si>
  <si>
    <t>Standort-Nummer</t>
  </si>
  <si>
    <t xml:space="preserve">                Sollvorgabe nicht erfüllt</t>
  </si>
  <si>
    <t xml:space="preserve">  In Ordnung</t>
  </si>
  <si>
    <t>FAZ-Z-001</t>
  </si>
  <si>
    <t>FAZ-Z-002</t>
  </si>
  <si>
    <t>FAZ-Z-003</t>
  </si>
  <si>
    <t>Zentrum für Personalisierte Medizin - Onkologie Düsseldorf</t>
  </si>
  <si>
    <t>Universitätsklinikum Düsseldorf</t>
  </si>
  <si>
    <t>Moorenstraße 5</t>
  </si>
  <si>
    <t>Düsseldorf</t>
  </si>
  <si>
    <t>FAZ-Z-004</t>
  </si>
  <si>
    <t>Zentrum für Personalisierte Medizin - Onkologie Würzburg</t>
  </si>
  <si>
    <t>Universitätsklinikum Würzburg</t>
  </si>
  <si>
    <t>Josef Schneider Str. 6</t>
  </si>
  <si>
    <t>Würzburg</t>
  </si>
  <si>
    <t>FAZ-Z-005</t>
  </si>
  <si>
    <t>FAZ-Z-006</t>
  </si>
  <si>
    <t>FAZ-Z-007</t>
  </si>
  <si>
    <t>FAZ-Z-008</t>
  </si>
  <si>
    <t>Zentrum für Personalisierte Medizin-Onkologie Regensburg</t>
  </si>
  <si>
    <t>FAZ-Z-009</t>
  </si>
  <si>
    <t>Martinistraße 52</t>
  </si>
  <si>
    <t>FAZ-Z-010</t>
  </si>
  <si>
    <t>Zentrum für Personalisierte Medizin - Onkologie im CIO Aachen</t>
  </si>
  <si>
    <t>Centrum für Integrierte Onkologie Aachen Bonn Köln Düsseldorf in der Uniklinik RWTH Aachen</t>
  </si>
  <si>
    <t>Pauwelsstraße 30</t>
  </si>
  <si>
    <t>Aachen</t>
  </si>
  <si>
    <t>FAZ-Z-011</t>
  </si>
  <si>
    <t>FAZ-Z-012</t>
  </si>
  <si>
    <t>Zentrum für Personalisierte Medizin - Onkologie im Comprehensive Cancer Center Marburg</t>
  </si>
  <si>
    <t>Universitätsklinikum Gießen und Marburg, Standort Marburg</t>
  </si>
  <si>
    <t>Baldingerstrasse</t>
  </si>
  <si>
    <t>Marburg</t>
  </si>
  <si>
    <t>Hessen</t>
  </si>
  <si>
    <t>FAZ-Z-013</t>
  </si>
  <si>
    <t>FAZ-Z-014</t>
  </si>
  <si>
    <t>Röntgenweg 9</t>
  </si>
  <si>
    <t>FAZ-Z-015</t>
  </si>
  <si>
    <t>Zentrum für Personalisierte Onkologie Mainz</t>
  </si>
  <si>
    <t>Universitätsmedizin der Johannes Gutenberg - Universität Mainz</t>
  </si>
  <si>
    <t>Langenbeckstraße 1</t>
  </si>
  <si>
    <t>Mainz</t>
  </si>
  <si>
    <t>Rheinland-Pfalz</t>
  </si>
  <si>
    <t>FAZ-Z-016</t>
  </si>
  <si>
    <t>Zentrum für Personalisierte Medizin - Onkologie des G-CCC der Universitätsmedizin Göttingen</t>
  </si>
  <si>
    <t>Universitätsmedizin Göttingen (UMG)</t>
  </si>
  <si>
    <t>Robert-Koch-Straße 40</t>
  </si>
  <si>
    <t>Göttingen</t>
  </si>
  <si>
    <t>Niedersachsen</t>
  </si>
  <si>
    <t>FAZ-Z-017</t>
  </si>
  <si>
    <t>Zentrum für Personalisierte Medizin - Onkologie Erlangen (ZPME)</t>
  </si>
  <si>
    <t>Uniklinikum Erlangen</t>
  </si>
  <si>
    <t>Krankenhausstraße 8-10</t>
  </si>
  <si>
    <t>Erlangen</t>
  </si>
  <si>
    <t>FAZ-Z-018</t>
  </si>
  <si>
    <t>Zentrum für Personalisierte Medizin - Onkologie Ulm</t>
  </si>
  <si>
    <t>Universitätsklinikum Ulm</t>
  </si>
  <si>
    <t>Albert-Einstein-Allee 23</t>
  </si>
  <si>
    <t>Ulm</t>
  </si>
  <si>
    <t>FAZ-Z-019</t>
  </si>
  <si>
    <t>Zentrum für Personalisierte Medizin - Onkologie am Universitätsklinikum Schleswig-Holstein</t>
  </si>
  <si>
    <t>Universitätsklinikum Schleswig-Holstein</t>
  </si>
  <si>
    <t>Ratzeburger Allee 160</t>
  </si>
  <si>
    <t>Lübeck</t>
  </si>
  <si>
    <t>Schleswig-Holstein</t>
  </si>
  <si>
    <t>FAZ-Z-021</t>
  </si>
  <si>
    <t>Zentrum für Personalisierte Medizin – Onkologie am UKM</t>
  </si>
  <si>
    <t>Universitätsklinikum Münster (UKM)</t>
  </si>
  <si>
    <t>Albert-Schweitzer-Campus 1</t>
  </si>
  <si>
    <t>Münster</t>
  </si>
  <si>
    <t>Zentrum für Personalisierte Medizin – Onkologie des CCC-H der Medizinischen Hochschule Hannover</t>
  </si>
  <si>
    <t>Medizinische Hochschule Hannover</t>
  </si>
  <si>
    <t>Carl-Neuberg-Straße 1</t>
  </si>
  <si>
    <t>Hannover</t>
  </si>
  <si>
    <t>Stand 07.11.2024</t>
  </si>
  <si>
    <t>FAZ-Z-022</t>
  </si>
  <si>
    <t>Pat. des Nenners, für die ein Studieneinschluss in eine Phase 
I - III - Studie empfohlen wurde</t>
  </si>
  <si>
    <t>Pat. des Nenners, für die eine Off-label-use Therapie empfohlen wurde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</si>
</sst>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
  </numFmts>
  <fonts count="74" x14ac:knownFonts="1">
    <font>
      <sz val="11"/>
      <color theme="1"/>
      <name val="Calibri"/>
      <family val="2"/>
      <scheme val="minor"/>
    </font>
    <font>
      <sz val="10"/>
      <color theme="1"/>
      <name val="Arial"/>
      <family val="2"/>
    </font>
    <font>
      <sz val="11"/>
      <color indexed="8"/>
      <name val="Calibri"/>
      <family val="2"/>
    </font>
    <font>
      <sz val="10"/>
      <name val="Arial"/>
      <family val="2"/>
    </font>
    <font>
      <sz val="8"/>
      <name val="Arial"/>
      <family val="2"/>
    </font>
    <font>
      <b/>
      <sz val="11"/>
      <color indexed="8"/>
      <name val="Calibri"/>
      <family val="2"/>
    </font>
    <font>
      <sz val="8"/>
      <color indexed="8"/>
      <name val="Arial"/>
      <family val="2"/>
    </font>
    <font>
      <b/>
      <sz val="10"/>
      <color indexed="8"/>
      <name val="Arial"/>
      <family val="2"/>
    </font>
    <font>
      <sz val="10"/>
      <color indexed="8"/>
      <name val="Arial"/>
      <family val="2"/>
    </font>
    <font>
      <b/>
      <sz val="8"/>
      <color indexed="8"/>
      <name val="Arial"/>
      <family val="2"/>
    </font>
    <font>
      <sz val="9"/>
      <color indexed="81"/>
      <name val="Arial"/>
      <family val="2"/>
    </font>
    <font>
      <sz val="11"/>
      <color indexed="9"/>
      <name val="Calibri"/>
      <family val="2"/>
    </font>
    <font>
      <b/>
      <sz val="11"/>
      <color indexed="63"/>
      <name val="Calibri"/>
      <family val="2"/>
    </font>
    <font>
      <b/>
      <sz val="11"/>
      <color indexed="52"/>
      <name val="Calibri"/>
      <family val="2"/>
    </font>
    <font>
      <sz val="11"/>
      <color indexed="62"/>
      <name val="Calibri"/>
      <family val="2"/>
    </font>
    <font>
      <i/>
      <sz val="11"/>
      <color indexed="23"/>
      <name val="Calibri"/>
      <family val="2"/>
    </font>
    <font>
      <sz val="11"/>
      <color indexed="10"/>
      <name val="Calibri"/>
      <family val="2"/>
    </font>
    <font>
      <b/>
      <sz val="15"/>
      <color indexed="56"/>
      <name val="Calibri"/>
      <family val="2"/>
    </font>
    <font>
      <b/>
      <sz val="11"/>
      <color indexed="56"/>
      <name val="Calibri"/>
      <family val="2"/>
    </font>
    <font>
      <b/>
      <sz val="18"/>
      <color indexed="56"/>
      <name val="Cambria"/>
      <family val="2"/>
    </font>
    <font>
      <b/>
      <sz val="13"/>
      <color indexed="56"/>
      <name val="Calibri"/>
      <family val="2"/>
    </font>
    <font>
      <sz val="11"/>
      <color indexed="20"/>
      <name val="Calibri"/>
      <family val="2"/>
    </font>
    <font>
      <b/>
      <sz val="11"/>
      <color indexed="9"/>
      <name val="Calibri"/>
      <family val="2"/>
    </font>
    <font>
      <sz val="11"/>
      <color indexed="17"/>
      <name val="Calibri"/>
      <family val="2"/>
    </font>
    <font>
      <sz val="11"/>
      <color indexed="52"/>
      <name val="Calibri"/>
      <family val="2"/>
    </font>
    <font>
      <sz val="8"/>
      <color indexed="8"/>
      <name val="Arial Narrow"/>
      <family val="2"/>
    </font>
    <font>
      <sz val="11"/>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indexed="53"/>
      <name val="Calibri"/>
      <family val="2"/>
    </font>
    <font>
      <sz val="11"/>
      <color theme="1"/>
      <name val="Calibri"/>
      <family val="2"/>
      <scheme val="minor"/>
    </font>
    <font>
      <sz val="11"/>
      <color theme="0"/>
      <name val="Calibri"/>
      <family val="2"/>
      <scheme val="minor"/>
    </font>
    <font>
      <b/>
      <sz val="11"/>
      <color indexed="8"/>
      <name val="Calibri"/>
      <family val="2"/>
      <scheme val="minor"/>
    </font>
    <font>
      <b/>
      <sz val="11"/>
      <color rgb="FF3F3F3F"/>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rgb="FF3F3F76"/>
      <name val="Calibri"/>
      <family val="2"/>
      <scheme val="minor"/>
    </font>
    <font>
      <b/>
      <sz val="11"/>
      <color theme="1"/>
      <name val="Calibri"/>
      <family val="2"/>
      <scheme val="minor"/>
    </font>
    <font>
      <i/>
      <sz val="11"/>
      <color rgb="FF7F7F7F"/>
      <name val="Calibri"/>
      <family val="2"/>
      <scheme val="minor"/>
    </font>
    <font>
      <sz val="11"/>
      <color rgb="FF006100"/>
      <name val="Calibri"/>
      <family val="2"/>
      <scheme val="minor"/>
    </font>
    <font>
      <b/>
      <sz val="15"/>
      <color indexed="62"/>
      <name val="Calibri"/>
      <family val="2"/>
      <scheme val="minor"/>
    </font>
    <font>
      <b/>
      <sz val="15"/>
      <color theme="3"/>
      <name val="Calibri"/>
      <family val="2"/>
      <scheme val="minor"/>
    </font>
    <font>
      <b/>
      <sz val="13"/>
      <color indexed="62"/>
      <name val="Calibri"/>
      <family val="2"/>
      <scheme val="minor"/>
    </font>
    <font>
      <b/>
      <sz val="13"/>
      <color theme="3"/>
      <name val="Calibri"/>
      <family val="2"/>
      <scheme val="minor"/>
    </font>
    <font>
      <b/>
      <sz val="11"/>
      <color indexed="62"/>
      <name val="Calibri"/>
      <family val="2"/>
      <scheme val="minor"/>
    </font>
    <font>
      <b/>
      <sz val="11"/>
      <color theme="3"/>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8"/>
      <color indexed="62"/>
      <name val="Cambria"/>
      <family val="2"/>
      <scheme val="major"/>
    </font>
    <font>
      <b/>
      <sz val="18"/>
      <color theme="3"/>
      <name val="Cambria"/>
      <family val="2"/>
      <scheme val="major"/>
    </font>
    <font>
      <sz val="11"/>
      <color rgb="FFFF0000"/>
      <name val="Calibri"/>
      <family val="2"/>
      <scheme val="minor"/>
    </font>
    <font>
      <sz val="11"/>
      <color indexed="53"/>
      <name val="Calibri"/>
      <family val="2"/>
      <scheme val="minor"/>
    </font>
    <font>
      <sz val="10"/>
      <color theme="1"/>
      <name val="Arial"/>
      <family val="2"/>
    </font>
    <font>
      <b/>
      <sz val="12"/>
      <color theme="1"/>
      <name val="Arial"/>
      <family val="2"/>
    </font>
    <font>
      <sz val="8"/>
      <color theme="1"/>
      <name val="Arial"/>
      <family val="2"/>
    </font>
    <font>
      <b/>
      <sz val="11"/>
      <color theme="1"/>
      <name val="Arial"/>
      <family val="2"/>
    </font>
    <font>
      <sz val="9"/>
      <color theme="1"/>
      <name val="Arial"/>
      <family val="2"/>
    </font>
    <font>
      <b/>
      <sz val="8"/>
      <color theme="1"/>
      <name val="Arial"/>
      <family val="2"/>
    </font>
    <font>
      <b/>
      <sz val="9"/>
      <color theme="1"/>
      <name val="Arial"/>
      <family val="2"/>
    </font>
    <font>
      <sz val="6"/>
      <color theme="1"/>
      <name val="Arial"/>
      <family val="2"/>
    </font>
    <font>
      <sz val="11"/>
      <name val="Calibri"/>
      <family val="2"/>
      <scheme val="minor"/>
    </font>
    <font>
      <b/>
      <sz val="9"/>
      <color indexed="8"/>
      <name val="Arial"/>
      <family val="2"/>
    </font>
    <font>
      <sz val="10"/>
      <color rgb="FFFF0000"/>
      <name val="Arial"/>
      <family val="2"/>
    </font>
    <font>
      <sz val="8"/>
      <name val="Arial Narrow"/>
      <family val="2"/>
    </font>
    <font>
      <sz val="11"/>
      <color theme="1"/>
      <name val="Calibri"/>
      <family val="2"/>
    </font>
    <font>
      <b/>
      <sz val="10"/>
      <color rgb="FFFF0000"/>
      <name val="Arial"/>
      <family val="2"/>
    </font>
    <font>
      <b/>
      <sz val="12"/>
      <color rgb="FFFF0000"/>
      <name val="Arial"/>
      <family val="2"/>
    </font>
    <font>
      <sz val="11"/>
      <color indexed="8"/>
      <name val="Arial"/>
      <family val="2"/>
    </font>
    <font>
      <u/>
      <sz val="10"/>
      <color indexed="12"/>
      <name val="Arial"/>
      <family val="2"/>
    </font>
    <font>
      <sz val="8"/>
      <name val="Calibri"/>
      <family val="2"/>
    </font>
  </fonts>
  <fills count="73">
    <fill>
      <patternFill patternType="none"/>
    </fill>
    <fill>
      <patternFill patternType="gray125"/>
    </fill>
    <fill>
      <patternFill patternType="solid">
        <fgColor indexed="31"/>
      </patternFill>
    </fill>
    <fill>
      <patternFill patternType="solid">
        <fgColor indexed="41"/>
      </patternFill>
    </fill>
    <fill>
      <patternFill patternType="solid">
        <fgColor indexed="44"/>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9"/>
      </patternFill>
    </fill>
    <fill>
      <patternFill patternType="solid">
        <fgColor indexed="27"/>
      </patternFill>
    </fill>
    <fill>
      <patternFill patternType="solid">
        <fgColor indexed="29"/>
      </patternFill>
    </fill>
    <fill>
      <patternFill patternType="solid">
        <fgColor indexed="11"/>
      </patternFill>
    </fill>
    <fill>
      <patternFill patternType="solid">
        <fgColor indexed="43"/>
      </patternFill>
    </fill>
    <fill>
      <patternFill patternType="solid">
        <fgColor indexed="22"/>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55"/>
      </patternFill>
    </fill>
    <fill>
      <patternFill patternType="solid">
        <fgColor indexed="5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7CE"/>
      </patternFill>
    </fill>
    <fill>
      <patternFill patternType="solid">
        <fgColor rgb="FFA5A5A5"/>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tint="-0.34998626667073579"/>
        <bgColor indexed="64"/>
      </patternFill>
    </fill>
    <fill>
      <patternFill patternType="solid">
        <fgColor rgb="FFDCE6F1"/>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4" tint="0.39997558519241921"/>
        <bgColor indexed="64"/>
      </patternFill>
    </fill>
    <fill>
      <patternFill patternType="solid">
        <fgColor rgb="FFBFBFBF"/>
        <bgColor indexed="64"/>
      </patternFill>
    </fill>
    <fill>
      <patternFill patternType="solid">
        <fgColor rgb="FF99FF66"/>
        <bgColor rgb="FF000000"/>
      </patternFill>
    </fill>
    <fill>
      <patternFill patternType="solid">
        <fgColor rgb="FFCCFFCC"/>
        <bgColor rgb="FF000000"/>
      </patternFill>
    </fill>
    <fill>
      <patternFill patternType="solid">
        <fgColor rgb="FFFFFF99"/>
        <bgColor rgb="FF000000"/>
      </patternFill>
    </fill>
    <fill>
      <patternFill patternType="solid">
        <fgColor rgb="FFFF7C80"/>
        <bgColor rgb="FF000000"/>
      </patternFill>
    </fill>
    <fill>
      <patternFill patternType="gray0625">
        <fgColor rgb="FF808080"/>
      </patternFill>
    </fill>
    <fill>
      <patternFill patternType="solid">
        <fgColor rgb="FFFFFF00"/>
        <bgColor indexed="64"/>
      </patternFill>
    </fill>
  </fills>
  <borders count="47">
    <border>
      <left/>
      <right/>
      <top/>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double">
        <color indexed="8"/>
      </left>
      <right style="double">
        <color indexed="8"/>
      </right>
      <top style="double">
        <color indexed="8"/>
      </top>
      <bottom style="double">
        <color indexed="8"/>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41"/>
      </bottom>
      <diagonal/>
    </border>
    <border>
      <left/>
      <right/>
      <top/>
      <bottom style="thick">
        <color indexed="44"/>
      </bottom>
      <diagonal/>
    </border>
    <border>
      <left/>
      <right/>
      <top/>
      <bottom style="medium">
        <color indexed="30"/>
      </bottom>
      <diagonal/>
    </border>
    <border>
      <left/>
      <right/>
      <top/>
      <bottom style="medium">
        <color indexed="41"/>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style="medium">
        <color indexed="64"/>
      </top>
      <bottom/>
      <diagonal/>
    </border>
  </borders>
  <cellStyleXfs count="1172">
    <xf numFmtId="0" fontId="0" fillId="0" borderId="0"/>
    <xf numFmtId="0" fontId="32" fillId="3" borderId="0" applyNumberFormat="0" applyBorder="0" applyAlignment="0" applyProtection="0"/>
    <xf numFmtId="0" fontId="32" fillId="2"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4"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32" fillId="6" borderId="0" applyNumberFormat="0" applyBorder="0" applyAlignment="0" applyProtection="0"/>
    <xf numFmtId="0" fontId="32" fillId="5"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32" fillId="8" borderId="0" applyNumberFormat="0" applyBorder="0" applyAlignment="0" applyProtection="0"/>
    <xf numFmtId="0" fontId="32" fillId="7"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32" fillId="10" borderId="0" applyNumberFormat="0" applyBorder="0" applyAlignment="0" applyProtection="0"/>
    <xf numFmtId="0" fontId="32" fillId="9"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32" fillId="3" borderId="0" applyNumberFormat="0" applyBorder="0" applyAlignment="0" applyProtection="0"/>
    <xf numFmtId="0" fontId="32" fillId="32" borderId="0" applyNumberFormat="0" applyBorder="0" applyAlignment="0" applyProtection="0"/>
    <xf numFmtId="0" fontId="32" fillId="4" borderId="0" applyNumberFormat="0" applyBorder="0" applyAlignment="0" applyProtection="0"/>
    <xf numFmtId="0" fontId="32" fillId="3"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2" fillId="33"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32" fillId="3" borderId="0" applyNumberFormat="0" applyBorder="0" applyAlignment="0" applyProtection="0"/>
    <xf numFmtId="0" fontId="32" fillId="34" borderId="0" applyNumberFormat="0" applyBorder="0" applyAlignment="0" applyProtection="0"/>
    <xf numFmtId="0" fontId="3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32" fillId="35"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32" fillId="14" borderId="0" applyNumberFormat="0" applyBorder="0" applyAlignment="0" applyProtection="0"/>
    <xf numFmtId="0" fontId="32" fillId="13"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32" fillId="15" borderId="0" applyNumberFormat="0" applyBorder="0" applyAlignment="0" applyProtection="0"/>
    <xf numFmtId="0" fontId="32" fillId="37"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32" fillId="3" borderId="0" applyNumberFormat="0" applyBorder="0" applyAlignment="0" applyProtection="0"/>
    <xf numFmtId="0" fontId="32" fillId="38" borderId="0" applyNumberFormat="0" applyBorder="0" applyAlignment="0" applyProtection="0"/>
    <xf numFmtId="0" fontId="3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32" fillId="6" borderId="0" applyNumberFormat="0" applyBorder="0" applyAlignment="0" applyProtection="0"/>
    <xf numFmtId="0" fontId="32" fillId="39"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33" fillId="3" borderId="0" applyNumberFormat="0" applyBorder="0" applyAlignment="0" applyProtection="0"/>
    <xf numFmtId="0" fontId="33" fillId="40" borderId="0" applyNumberFormat="0" applyBorder="0" applyAlignment="0" applyProtection="0"/>
    <xf numFmtId="0" fontId="33" fillId="4" borderId="0" applyNumberFormat="0" applyBorder="0" applyAlignment="0" applyProtection="0"/>
    <xf numFmtId="0" fontId="33" fillId="3"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33" fillId="4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33" fillId="42"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33" fillId="15" borderId="0" applyNumberFormat="0" applyBorder="0" applyAlignment="0" applyProtection="0"/>
    <xf numFmtId="0" fontId="33" fillId="18"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33" fillId="3" borderId="0" applyNumberFormat="0" applyBorder="0" applyAlignment="0" applyProtection="0"/>
    <xf numFmtId="0" fontId="33" fillId="44" borderId="0" applyNumberFormat="0" applyBorder="0" applyAlignment="0" applyProtection="0"/>
    <xf numFmtId="0" fontId="33" fillId="4" borderId="0" applyNumberFormat="0" applyBorder="0" applyAlignment="0" applyProtection="0"/>
    <xf numFmtId="0" fontId="33" fillId="3"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33" fillId="6" borderId="0" applyNumberFormat="0" applyBorder="0" applyAlignment="0" applyProtection="0"/>
    <xf numFmtId="0" fontId="33" fillId="20"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33" fillId="21" borderId="0" applyNumberFormat="0" applyBorder="0" applyAlignment="0" applyProtection="0"/>
    <xf numFmtId="0" fontId="11" fillId="21"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46" borderId="0" applyNumberFormat="0" applyBorder="0" applyAlignment="0" applyProtection="0"/>
    <xf numFmtId="0" fontId="33" fillId="46" borderId="0" applyNumberFormat="0" applyBorder="0" applyAlignment="0" applyProtection="0"/>
    <xf numFmtId="0" fontId="33" fillId="19" borderId="0" applyNumberFormat="0" applyBorder="0" applyAlignment="0" applyProtection="0"/>
    <xf numFmtId="0" fontId="33" fillId="21" borderId="0" applyNumberFormat="0" applyBorder="0" applyAlignment="0" applyProtection="0"/>
    <xf numFmtId="0" fontId="33" fillId="47" borderId="0" applyNumberFormat="0" applyBorder="0" applyAlignment="0" applyProtection="0"/>
    <xf numFmtId="0" fontId="11" fillId="22" borderId="0" applyNumberFormat="0" applyBorder="0" applyAlignment="0" applyProtection="0"/>
    <xf numFmtId="0" fontId="33" fillId="23" borderId="0" applyNumberFormat="0" applyBorder="0" applyAlignment="0" applyProtection="0"/>
    <xf numFmtId="0" fontId="33" fillId="22" borderId="0" applyNumberFormat="0" applyBorder="0" applyAlignment="0" applyProtection="0"/>
    <xf numFmtId="0" fontId="11" fillId="24" borderId="0" applyNumberFormat="0" applyBorder="0" applyAlignment="0" applyProtection="0"/>
    <xf numFmtId="0" fontId="33" fillId="18" borderId="0" applyNumberFormat="0" applyBorder="0" applyAlignment="0" applyProtection="0"/>
    <xf numFmtId="0" fontId="11" fillId="18"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49" borderId="0" applyNumberFormat="0" applyBorder="0" applyAlignment="0" applyProtection="0"/>
    <xf numFmtId="0" fontId="33" fillId="49" borderId="0" applyNumberFormat="0" applyBorder="0" applyAlignment="0" applyProtection="0"/>
    <xf numFmtId="0" fontId="33" fillId="25" borderId="0" applyNumberFormat="0" applyBorder="0" applyAlignment="0" applyProtection="0"/>
    <xf numFmtId="0" fontId="33" fillId="18" borderId="0" applyNumberFormat="0" applyBorder="0" applyAlignment="0" applyProtection="0"/>
    <xf numFmtId="0" fontId="11" fillId="19" borderId="0" applyNumberFormat="0" applyBorder="0" applyAlignment="0" applyProtection="0"/>
    <xf numFmtId="0" fontId="11" fillId="23"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4" fillId="10" borderId="2" applyNumberFormat="0" applyAlignment="0" applyProtection="0"/>
    <xf numFmtId="0" fontId="34" fillId="15" borderId="2" applyNumberFormat="0" applyAlignment="0" applyProtection="0"/>
    <xf numFmtId="0" fontId="35" fillId="15" borderId="36" applyNumberFormat="0" applyAlignment="0" applyProtection="0"/>
    <xf numFmtId="0" fontId="34" fillId="15" borderId="2" applyNumberFormat="0" applyAlignment="0" applyProtection="0"/>
    <xf numFmtId="0" fontId="5" fillId="15" borderId="2" applyNumberFormat="0" applyAlignment="0" applyProtection="0"/>
    <xf numFmtId="0" fontId="5" fillId="15" borderId="2" applyNumberFormat="0" applyAlignment="0" applyProtection="0"/>
    <xf numFmtId="0" fontId="35" fillId="52" borderId="36" applyNumberFormat="0" applyAlignment="0" applyProtection="0"/>
    <xf numFmtId="0" fontId="35" fillId="52" borderId="36" applyNumberFormat="0" applyAlignment="0" applyProtection="0"/>
    <xf numFmtId="0" fontId="35" fillId="10" borderId="36" applyNumberFormat="0" applyAlignment="0" applyProtection="0"/>
    <xf numFmtId="0" fontId="34" fillId="10" borderId="2" applyNumberFormat="0" applyAlignment="0" applyProtection="0"/>
    <xf numFmtId="0" fontId="5" fillId="10" borderId="2" applyNumberFormat="0" applyAlignment="0" applyProtection="0"/>
    <xf numFmtId="0" fontId="5" fillId="10" borderId="2" applyNumberFormat="0" applyAlignment="0" applyProtection="0"/>
    <xf numFmtId="0" fontId="35" fillId="15" borderId="36" applyNumberFormat="0" applyAlignment="0" applyProtection="0"/>
    <xf numFmtId="0" fontId="34" fillId="10" borderId="2" applyNumberFormat="0" applyAlignment="0" applyProtection="0"/>
    <xf numFmtId="0" fontId="5" fillId="10" borderId="2" applyNumberFormat="0" applyAlignment="0" applyProtection="0"/>
    <xf numFmtId="0" fontId="5" fillId="10" borderId="2" applyNumberFormat="0" applyAlignment="0" applyProtection="0"/>
    <xf numFmtId="0" fontId="34" fillId="15" borderId="2" applyNumberFormat="0" applyAlignment="0" applyProtection="0"/>
    <xf numFmtId="0" fontId="35" fillId="15" borderId="36" applyNumberFormat="0" applyAlignment="0" applyProtection="0"/>
    <xf numFmtId="0" fontId="34" fillId="15" borderId="2" applyNumberFormat="0" applyAlignment="0" applyProtection="0"/>
    <xf numFmtId="0" fontId="5" fillId="15" borderId="2" applyNumberFormat="0" applyAlignment="0" applyProtection="0"/>
    <xf numFmtId="0" fontId="5" fillId="15" borderId="2" applyNumberFormat="0" applyAlignment="0" applyProtection="0"/>
    <xf numFmtId="0" fontId="12" fillId="15" borderId="1" applyNumberFormat="0" applyAlignment="0" applyProtection="0"/>
    <xf numFmtId="0" fontId="12" fillId="15" borderId="1" applyNumberFormat="0" applyAlignment="0" applyProtection="0"/>
    <xf numFmtId="0" fontId="12" fillId="15" borderId="1" applyNumberFormat="0" applyAlignment="0" applyProtection="0"/>
    <xf numFmtId="0" fontId="35" fillId="15" borderId="36" applyNumberFormat="0" applyAlignment="0" applyProtection="0"/>
    <xf numFmtId="0" fontId="12" fillId="15" borderId="1" applyNumberFormat="0" applyAlignment="0" applyProtection="0"/>
    <xf numFmtId="0" fontId="34" fillId="15" borderId="2" applyNumberFormat="0" applyAlignment="0" applyProtection="0"/>
    <xf numFmtId="0" fontId="35" fillId="15" borderId="36" applyNumberFormat="0" applyAlignment="0" applyProtection="0"/>
    <xf numFmtId="0" fontId="5" fillId="15" borderId="2" applyNumberFormat="0" applyAlignment="0" applyProtection="0"/>
    <xf numFmtId="0" fontId="5" fillId="15" borderId="2" applyNumberFormat="0" applyAlignment="0" applyProtection="0"/>
    <xf numFmtId="0" fontId="35" fillId="15" borderId="36" applyNumberFormat="0" applyAlignment="0" applyProtection="0"/>
    <xf numFmtId="0" fontId="35" fillId="15" borderId="36" applyNumberFormat="0" applyAlignment="0" applyProtection="0"/>
    <xf numFmtId="0" fontId="12" fillId="15" borderId="1" applyNumberFormat="0" applyAlignment="0" applyProtection="0"/>
    <xf numFmtId="0" fontId="21" fillId="5" borderId="0" applyNumberFormat="0" applyBorder="0" applyAlignment="0" applyProtection="0"/>
    <xf numFmtId="0" fontId="21" fillId="5" borderId="0" applyNumberFormat="0" applyBorder="0" applyAlignment="0" applyProtection="0"/>
    <xf numFmtId="0" fontId="37" fillId="10" borderId="37" applyNumberFormat="0" applyAlignment="0" applyProtection="0"/>
    <xf numFmtId="0" fontId="37" fillId="15" borderId="37" applyNumberFormat="0" applyAlignment="0" applyProtection="0"/>
    <xf numFmtId="0" fontId="37" fillId="52" borderId="37" applyNumberFormat="0" applyAlignment="0" applyProtection="0"/>
    <xf numFmtId="0" fontId="37" fillId="52" borderId="37" applyNumberFormat="0" applyAlignment="0" applyProtection="0"/>
    <xf numFmtId="0" fontId="37" fillId="10" borderId="37" applyNumberFormat="0" applyAlignment="0" applyProtection="0"/>
    <xf numFmtId="0" fontId="37" fillId="10" borderId="37" applyNumberFormat="0" applyAlignment="0" applyProtection="0"/>
    <xf numFmtId="0" fontId="37" fillId="10" borderId="37" applyNumberFormat="0" applyAlignment="0" applyProtection="0"/>
    <xf numFmtId="0" fontId="37" fillId="15" borderId="37" applyNumberFormat="0" applyAlignment="0" applyProtection="0"/>
    <xf numFmtId="0" fontId="13" fillId="15" borderId="3" applyNumberFormat="0" applyAlignment="0" applyProtection="0"/>
    <xf numFmtId="0" fontId="13" fillId="15" borderId="3" applyNumberFormat="0" applyAlignment="0" applyProtection="0"/>
    <xf numFmtId="0" fontId="13" fillId="15" borderId="3" applyNumberFormat="0" applyAlignment="0" applyProtection="0"/>
    <xf numFmtId="0" fontId="37" fillId="15" borderId="37" applyNumberFormat="0" applyAlignment="0" applyProtection="0"/>
    <xf numFmtId="0" fontId="13" fillId="15" borderId="3" applyNumberFormat="0" applyAlignment="0" applyProtection="0"/>
    <xf numFmtId="0" fontId="37" fillId="15" borderId="37" applyNumberFormat="0" applyAlignment="0" applyProtection="0"/>
    <xf numFmtId="0" fontId="13" fillId="15" borderId="3" applyNumberFormat="0" applyAlignment="0" applyProtection="0"/>
    <xf numFmtId="0" fontId="13" fillId="15" borderId="3" applyNumberFormat="0" applyAlignment="0" applyProtection="0"/>
    <xf numFmtId="0" fontId="38" fillId="54" borderId="38" applyNumberFormat="0" applyAlignment="0" applyProtection="0"/>
    <xf numFmtId="0" fontId="22" fillId="26" borderId="4" applyNumberFormat="0" applyAlignment="0" applyProtection="0"/>
    <xf numFmtId="0" fontId="22" fillId="26" borderId="4" applyNumberFormat="0" applyAlignment="0" applyProtection="0"/>
    <xf numFmtId="0" fontId="38" fillId="54" borderId="5" applyNumberFormat="0" applyAlignment="0" applyProtection="0"/>
    <xf numFmtId="0" fontId="38" fillId="54" borderId="38" applyNumberFormat="0" applyAlignment="0" applyProtection="0"/>
    <xf numFmtId="0" fontId="38" fillId="54" borderId="38" applyNumberFormat="0" applyAlignment="0" applyProtection="0"/>
    <xf numFmtId="0" fontId="38" fillId="54" borderId="5" applyNumberFormat="0" applyAlignment="0" applyProtection="0"/>
    <xf numFmtId="0" fontId="38" fillId="54" borderId="4" applyNumberFormat="0" applyAlignment="0" applyProtection="0"/>
    <xf numFmtId="0" fontId="39" fillId="55" borderId="37" applyNumberFormat="0" applyAlignment="0" applyProtection="0"/>
    <xf numFmtId="0" fontId="14" fillId="6" borderId="3" applyNumberFormat="0" applyAlignment="0" applyProtection="0"/>
    <xf numFmtId="0" fontId="14" fillId="6" borderId="3" applyNumberFormat="0" applyAlignment="0" applyProtection="0"/>
    <xf numFmtId="0" fontId="14" fillId="6" borderId="3" applyNumberFormat="0" applyAlignment="0" applyProtection="0"/>
    <xf numFmtId="0" fontId="14" fillId="6" borderId="3" applyNumberFormat="0" applyAlignment="0" applyProtection="0"/>
    <xf numFmtId="0" fontId="14" fillId="6" borderId="3" applyNumberFormat="0" applyAlignment="0" applyProtection="0"/>
    <xf numFmtId="0" fontId="40" fillId="0" borderId="7" applyNumberFormat="0" applyFill="0" applyAlignment="0" applyProtection="0"/>
    <xf numFmtId="0" fontId="40" fillId="0" borderId="6" applyNumberFormat="0" applyFill="0" applyAlignment="0" applyProtection="0"/>
    <xf numFmtId="0" fontId="40" fillId="0" borderId="6" applyNumberFormat="0" applyFill="0" applyAlignment="0" applyProtection="0"/>
    <xf numFmtId="0" fontId="40" fillId="0" borderId="6" applyNumberFormat="0" applyFill="0" applyAlignment="0" applyProtection="0"/>
    <xf numFmtId="0" fontId="40" fillId="0" borderId="39" applyNumberFormat="0" applyFill="0" applyAlignment="0" applyProtection="0"/>
    <xf numFmtId="0" fontId="40" fillId="0" borderId="39" applyNumberFormat="0" applyFill="0" applyAlignment="0" applyProtection="0"/>
    <xf numFmtId="0" fontId="40" fillId="0" borderId="7" applyNumberFormat="0" applyFill="0" applyAlignment="0" applyProtection="0"/>
    <xf numFmtId="0" fontId="40" fillId="0" borderId="7" applyNumberFormat="0" applyFill="0" applyAlignment="0" applyProtection="0"/>
    <xf numFmtId="0" fontId="40" fillId="0" borderId="7" applyNumberFormat="0" applyFill="0" applyAlignment="0" applyProtection="0"/>
    <xf numFmtId="0" fontId="40" fillId="0" borderId="6" applyNumberFormat="0" applyFill="0" applyAlignment="0" applyProtection="0"/>
    <xf numFmtId="0" fontId="40" fillId="0" borderId="6" applyNumberFormat="0" applyFill="0" applyAlignment="0" applyProtection="0"/>
    <xf numFmtId="0" fontId="5" fillId="0" borderId="6" applyNumberFormat="0" applyFill="0" applyAlignment="0" applyProtection="0"/>
    <xf numFmtId="0" fontId="5" fillId="0" borderId="6" applyNumberFormat="0" applyFill="0" applyAlignment="0" applyProtection="0"/>
    <xf numFmtId="0" fontId="40" fillId="0" borderId="6" applyNumberFormat="0" applyFill="0" applyAlignment="0" applyProtection="0"/>
    <xf numFmtId="0" fontId="5" fillId="0" borderId="6" applyNumberFormat="0" applyFill="0" applyAlignment="0" applyProtection="0"/>
    <xf numFmtId="0" fontId="5" fillId="0" borderId="6" applyNumberFormat="0" applyFill="0" applyAlignment="0" applyProtection="0"/>
    <xf numFmtId="0" fontId="40" fillId="0" borderId="6" applyNumberFormat="0" applyFill="0" applyAlignment="0" applyProtection="0"/>
    <xf numFmtId="0" fontId="5" fillId="0" borderId="6" applyNumberFormat="0" applyFill="0" applyAlignment="0" applyProtection="0"/>
    <xf numFmtId="0" fontId="40" fillId="0" borderId="6" applyNumberFormat="0" applyFill="0" applyAlignment="0" applyProtection="0"/>
    <xf numFmtId="0" fontId="5" fillId="0" borderId="6" applyNumberFormat="0" applyFill="0" applyAlignment="0" applyProtection="0"/>
    <xf numFmtId="0" fontId="41"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3" fillId="7" borderId="0" applyNumberFormat="0" applyBorder="0" applyAlignment="0" applyProtection="0"/>
    <xf numFmtId="0" fontId="23" fillId="7"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17" fillId="0" borderId="8"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0" fontId="27" fillId="0" borderId="9" applyNumberFormat="0" applyFill="0" applyAlignment="0" applyProtection="0"/>
    <xf numFmtId="0" fontId="44" fillId="0" borderId="40" applyNumberFormat="0" applyFill="0" applyAlignment="0" applyProtection="0"/>
    <xf numFmtId="0" fontId="44" fillId="0" borderId="40" applyNumberFormat="0" applyFill="0" applyAlignment="0" applyProtection="0"/>
    <xf numFmtId="0" fontId="27" fillId="0" borderId="9" applyNumberFormat="0" applyFill="0" applyAlignment="0" applyProtection="0"/>
    <xf numFmtId="0" fontId="17" fillId="0" borderId="8" applyNumberFormat="0" applyFill="0" applyAlignment="0" applyProtection="0"/>
    <xf numFmtId="0" fontId="20" fillId="0" borderId="10" applyNumberFormat="0" applyFill="0" applyAlignment="0" applyProtection="0"/>
    <xf numFmtId="0" fontId="45" fillId="0" borderId="11" applyNumberFormat="0" applyFill="0" applyAlignment="0" applyProtection="0"/>
    <xf numFmtId="0" fontId="45" fillId="0" borderId="12" applyNumberFormat="0" applyFill="0" applyAlignment="0" applyProtection="0"/>
    <xf numFmtId="0" fontId="28" fillId="0" borderId="12" applyNumberFormat="0" applyFill="0" applyAlignment="0" applyProtection="0"/>
    <xf numFmtId="0" fontId="46" fillId="0" borderId="41" applyNumberFormat="0" applyFill="0" applyAlignment="0" applyProtection="0"/>
    <xf numFmtId="0" fontId="46" fillId="0" borderId="41" applyNumberFormat="0" applyFill="0" applyAlignment="0" applyProtection="0"/>
    <xf numFmtId="0" fontId="28" fillId="0" borderId="11" applyNumberFormat="0" applyFill="0" applyAlignment="0" applyProtection="0"/>
    <xf numFmtId="0" fontId="20" fillId="0" borderId="10" applyNumberFormat="0" applyFill="0" applyAlignment="0" applyProtection="0"/>
    <xf numFmtId="0" fontId="18" fillId="0" borderId="13" applyNumberFormat="0" applyFill="0" applyAlignment="0" applyProtection="0"/>
    <xf numFmtId="0" fontId="47" fillId="0" borderId="14" applyNumberFormat="0" applyFill="0" applyAlignment="0" applyProtection="0"/>
    <xf numFmtId="0" fontId="47" fillId="0" borderId="15" applyNumberFormat="0" applyFill="0" applyAlignment="0" applyProtection="0"/>
    <xf numFmtId="0" fontId="29" fillId="0" borderId="15" applyNumberFormat="0" applyFill="0" applyAlignment="0" applyProtection="0"/>
    <xf numFmtId="0" fontId="48" fillId="0" borderId="42" applyNumberFormat="0" applyFill="0" applyAlignment="0" applyProtection="0"/>
    <xf numFmtId="0" fontId="48" fillId="0" borderId="42" applyNumberFormat="0" applyFill="0" applyAlignment="0" applyProtection="0"/>
    <xf numFmtId="0" fontId="29" fillId="0" borderId="14" applyNumberFormat="0" applyFill="0" applyAlignment="0" applyProtection="0"/>
    <xf numFmtId="0" fontId="18" fillId="0" borderId="13" applyNumberFormat="0" applyFill="0" applyAlignment="0" applyProtection="0"/>
    <xf numFmtId="0" fontId="18"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9" fillId="0" borderId="0" applyNumberFormat="0" applyFill="0" applyBorder="0" applyAlignment="0" applyProtection="0"/>
    <xf numFmtId="0" fontId="18" fillId="0" borderId="0" applyNumberFormat="0" applyFill="0" applyBorder="0" applyAlignment="0" applyProtection="0"/>
    <xf numFmtId="0" fontId="14" fillId="6" borderId="3" applyNumberFormat="0" applyAlignment="0" applyProtection="0"/>
    <xf numFmtId="0" fontId="24" fillId="0" borderId="16" applyNumberFormat="0" applyFill="0" applyAlignment="0" applyProtection="0"/>
    <xf numFmtId="0" fontId="24" fillId="0" borderId="16" applyNumberFormat="0" applyFill="0" applyAlignment="0" applyProtection="0"/>
    <xf numFmtId="0" fontId="50" fillId="57" borderId="0" applyNumberFormat="0" applyBorder="0" applyAlignment="0" applyProtection="0"/>
    <xf numFmtId="0" fontId="32" fillId="0" borderId="0"/>
    <xf numFmtId="0" fontId="2" fillId="58" borderId="44" applyNumberFormat="0" applyFont="0" applyAlignment="0" applyProtection="0"/>
    <xf numFmtId="0" fontId="3" fillId="8" borderId="17" applyNumberFormat="0" applyFont="0" applyAlignment="0" applyProtection="0"/>
    <xf numFmtId="0" fontId="3" fillId="8" borderId="17"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3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3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3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3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3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3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12" fillId="15" borderId="1"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6" fillId="53" borderId="0" applyNumberFormat="0" applyBorder="0" applyAlignment="0" applyProtection="0"/>
    <xf numFmtId="0" fontId="36" fillId="53" borderId="0" applyNumberFormat="0" applyBorder="0" applyAlignment="0" applyProtection="0"/>
    <xf numFmtId="0" fontId="36" fillId="53" borderId="0" applyNumberFormat="0" applyBorder="0" applyAlignment="0" applyProtection="0"/>
    <xf numFmtId="0" fontId="3" fillId="0" borderId="0"/>
    <xf numFmtId="0" fontId="32" fillId="0" borderId="0"/>
    <xf numFmtId="0" fontId="32" fillId="0" borderId="0"/>
    <xf numFmtId="0" fontId="51" fillId="0" borderId="0"/>
    <xf numFmtId="0" fontId="3" fillId="0" borderId="0"/>
    <xf numFmtId="0" fontId="32" fillId="0" borderId="0"/>
    <xf numFmtId="0" fontId="32" fillId="0" borderId="0"/>
    <xf numFmtId="0" fontId="51"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3" fillId="0" borderId="0"/>
    <xf numFmtId="0" fontId="5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1" fillId="0" borderId="0"/>
    <xf numFmtId="0" fontId="2" fillId="0" borderId="0"/>
    <xf numFmtId="0" fontId="2" fillId="0" borderId="0"/>
    <xf numFmtId="0" fontId="32" fillId="0" borderId="0"/>
    <xf numFmtId="0" fontId="3" fillId="0" borderId="0"/>
    <xf numFmtId="0" fontId="3" fillId="0" borderId="0"/>
    <xf numFmtId="0" fontId="19"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30"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30" fillId="0" borderId="0" applyNumberFormat="0" applyFill="0" applyBorder="0" applyAlignment="0" applyProtection="0"/>
    <xf numFmtId="0" fontId="19" fillId="0" borderId="0" applyNumberFormat="0" applyFill="0" applyBorder="0" applyAlignment="0" applyProtection="0"/>
    <xf numFmtId="0" fontId="5" fillId="0" borderId="6"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45" fillId="0" borderId="11" applyNumberFormat="0" applyFill="0" applyAlignment="0" applyProtection="0"/>
    <xf numFmtId="0" fontId="45" fillId="0" borderId="11"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49" fillId="0" borderId="43" applyNumberFormat="0" applyFill="0" applyAlignment="0" applyProtection="0"/>
    <xf numFmtId="0" fontId="49" fillId="0" borderId="43" applyNumberFormat="0" applyFill="0" applyAlignment="0" applyProtection="0"/>
    <xf numFmtId="0" fontId="49" fillId="0" borderId="43" applyNumberFormat="0" applyFill="0" applyAlignment="0" applyProtection="0"/>
    <xf numFmtId="0" fontId="54" fillId="0" borderId="0" applyNumberFormat="0" applyFill="0" applyBorder="0" applyAlignment="0" applyProtection="0"/>
    <xf numFmtId="0" fontId="16"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31"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8" fillId="54" borderId="38" applyNumberFormat="0" applyAlignment="0" applyProtection="0"/>
    <xf numFmtId="0" fontId="38" fillId="54" borderId="38" applyNumberFormat="0" applyAlignment="0" applyProtection="0"/>
    <xf numFmtId="0" fontId="38" fillId="54" borderId="5" applyNumberFormat="0" applyAlignment="0" applyProtection="0"/>
    <xf numFmtId="0" fontId="38" fillId="54" borderId="5" applyNumberFormat="0" applyAlignment="0" applyProtection="0"/>
    <xf numFmtId="0" fontId="38" fillId="54" borderId="38" applyNumberFormat="0" applyAlignment="0" applyProtection="0"/>
    <xf numFmtId="0" fontId="38" fillId="54" borderId="5" applyNumberFormat="0" applyAlignment="0" applyProtection="0"/>
    <xf numFmtId="0" fontId="42" fillId="56" borderId="0" applyNumberFormat="0" applyBorder="0" applyAlignment="0" applyProtection="0"/>
    <xf numFmtId="0" fontId="36" fillId="53" borderId="0" applyNumberFormat="0" applyBorder="0" applyAlignment="0" applyProtection="0"/>
    <xf numFmtId="0" fontId="49" fillId="0" borderId="43" applyNumberFormat="0" applyFill="0" applyAlignment="0" applyProtection="0"/>
    <xf numFmtId="0" fontId="33" fillId="48"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164" fontId="2" fillId="0" borderId="0" applyFont="0" applyFill="0" applyBorder="0" applyAlignment="0" applyProtection="0"/>
    <xf numFmtId="0" fontId="26" fillId="0" borderId="0"/>
    <xf numFmtId="0" fontId="26" fillId="0" borderId="0"/>
    <xf numFmtId="164" fontId="2" fillId="0" borderId="0" applyFont="0" applyFill="0" applyBorder="0" applyAlignment="0" applyProtection="0"/>
    <xf numFmtId="9" fontId="2" fillId="0" borderId="0" applyFont="0" applyFill="0" applyBorder="0" applyAlignment="0" applyProtection="0"/>
    <xf numFmtId="0" fontId="26" fillId="0" borderId="0"/>
    <xf numFmtId="9" fontId="32" fillId="0" borderId="0" applyFont="0" applyFill="0" applyBorder="0" applyAlignment="0" applyProtection="0"/>
    <xf numFmtId="0" fontId="3" fillId="0" borderId="0"/>
    <xf numFmtId="0" fontId="72" fillId="0" borderId="0" applyNumberFormat="0" applyFill="0" applyBorder="0" applyAlignment="0" applyProtection="0">
      <alignment vertical="top"/>
      <protection locked="0"/>
    </xf>
    <xf numFmtId="0" fontId="50" fillId="57" borderId="0" applyNumberFormat="0" applyBorder="0" applyAlignment="0" applyProtection="0"/>
  </cellStyleXfs>
  <cellXfs count="238">
    <xf numFmtId="0" fontId="0" fillId="0" borderId="0" xfId="0"/>
    <xf numFmtId="0" fontId="56" fillId="0" borderId="0" xfId="0" applyFont="1"/>
    <xf numFmtId="0" fontId="59" fillId="0" borderId="0" xfId="0" applyFont="1"/>
    <xf numFmtId="0" fontId="60" fillId="0" borderId="0" xfId="0" applyFont="1"/>
    <xf numFmtId="0" fontId="58" fillId="0" borderId="0" xfId="0" applyFont="1"/>
    <xf numFmtId="0" fontId="6" fillId="0" borderId="21" xfId="0" applyFont="1" applyBorder="1" applyAlignment="1">
      <alignment vertical="center" wrapText="1"/>
    </xf>
    <xf numFmtId="0" fontId="61" fillId="0" borderId="0" xfId="0" applyFont="1"/>
    <xf numFmtId="0" fontId="7" fillId="0" borderId="0" xfId="0" applyFont="1" applyAlignment="1">
      <alignment vertical="center"/>
    </xf>
    <xf numFmtId="0" fontId="8" fillId="0" borderId="18" xfId="0" applyFont="1" applyBorder="1" applyAlignment="1">
      <alignment horizontal="left" vertical="center"/>
    </xf>
    <xf numFmtId="0" fontId="7" fillId="0" borderId="18" xfId="0" applyFont="1" applyBorder="1" applyAlignment="1">
      <alignment horizontal="center" vertical="center"/>
    </xf>
    <xf numFmtId="0" fontId="58" fillId="0" borderId="0" xfId="0" applyFont="1" applyAlignment="1">
      <alignment wrapText="1"/>
    </xf>
    <xf numFmtId="0" fontId="58" fillId="0" borderId="18" xfId="0" applyFont="1" applyBorder="1"/>
    <xf numFmtId="0" fontId="9" fillId="0" borderId="18" xfId="0" applyFont="1" applyBorder="1" applyAlignment="1">
      <alignment horizontal="center"/>
    </xf>
    <xf numFmtId="0" fontId="6" fillId="27" borderId="18" xfId="0" applyFont="1" applyFill="1" applyBorder="1" applyAlignment="1">
      <alignment horizontal="center"/>
    </xf>
    <xf numFmtId="9" fontId="6" fillId="27" borderId="18" xfId="847" applyFont="1" applyFill="1" applyBorder="1" applyAlignment="1" applyProtection="1">
      <alignment horizontal="center"/>
    </xf>
    <xf numFmtId="49" fontId="6" fillId="59" borderId="18" xfId="0" applyNumberFormat="1" applyFont="1" applyFill="1" applyBorder="1" applyAlignment="1">
      <alignment horizontal="center"/>
    </xf>
    <xf numFmtId="0" fontId="58" fillId="0" borderId="18" xfId="0" applyFont="1" applyBorder="1" applyAlignment="1">
      <alignment horizontal="center"/>
    </xf>
    <xf numFmtId="0" fontId="58" fillId="59" borderId="18" xfId="0" applyFont="1" applyFill="1" applyBorder="1" applyAlignment="1">
      <alignment horizontal="center"/>
    </xf>
    <xf numFmtId="10" fontId="58" fillId="0" borderId="18" xfId="0" applyNumberFormat="1" applyFont="1" applyBorder="1" applyAlignment="1">
      <alignment horizontal="center"/>
    </xf>
    <xf numFmtId="10" fontId="58" fillId="59" borderId="18" xfId="0" applyNumberFormat="1" applyFont="1" applyFill="1" applyBorder="1" applyAlignment="1">
      <alignment horizontal="center"/>
    </xf>
    <xf numFmtId="0" fontId="61" fillId="60" borderId="21" xfId="0" applyFont="1" applyFill="1" applyBorder="1" applyAlignment="1" applyProtection="1">
      <alignment horizontal="center" vertical="center"/>
      <protection locked="0"/>
    </xf>
    <xf numFmtId="10" fontId="61" fillId="0" borderId="22" xfId="0" applyNumberFormat="1" applyFont="1" applyBorder="1" applyAlignment="1">
      <alignment horizontal="center" vertical="center"/>
    </xf>
    <xf numFmtId="0" fontId="57" fillId="0" borderId="0" xfId="0" applyFont="1"/>
    <xf numFmtId="0" fontId="56" fillId="0" borderId="0" xfId="0" applyFont="1" applyAlignment="1">
      <alignment vertical="center"/>
    </xf>
    <xf numFmtId="0" fontId="8" fillId="0" borderId="18" xfId="0" applyFont="1" applyBorder="1" applyAlignment="1">
      <alignment horizontal="center" vertical="center"/>
    </xf>
    <xf numFmtId="0" fontId="56" fillId="0" borderId="18" xfId="0" applyFont="1" applyBorder="1" applyAlignment="1">
      <alignment horizontal="center" vertical="center"/>
    </xf>
    <xf numFmtId="0" fontId="6" fillId="27" borderId="18" xfId="847" applyNumberFormat="1" applyFont="1" applyFill="1" applyBorder="1" applyAlignment="1" applyProtection="1">
      <alignment horizontal="center"/>
    </xf>
    <xf numFmtId="0" fontId="65" fillId="0" borderId="0" xfId="1041" applyFont="1" applyAlignment="1">
      <alignment horizontal="left" vertical="center"/>
    </xf>
    <xf numFmtId="0" fontId="56" fillId="0" borderId="18" xfId="0" applyFont="1" applyBorder="1" applyAlignment="1">
      <alignment vertical="center"/>
    </xf>
    <xf numFmtId="0" fontId="56" fillId="0" borderId="23" xfId="0" applyFont="1" applyBorder="1" applyAlignment="1">
      <alignment horizontal="center"/>
    </xf>
    <xf numFmtId="0" fontId="58" fillId="0" borderId="18" xfId="0" quotePrefix="1" applyFont="1" applyBorder="1"/>
    <xf numFmtId="0" fontId="9" fillId="0" borderId="18" xfId="0" applyFont="1" applyBorder="1" applyAlignment="1">
      <alignment vertical="center"/>
    </xf>
    <xf numFmtId="0" fontId="0" fillId="0" borderId="0" xfId="0" applyAlignment="1">
      <alignment vertical="center"/>
    </xf>
    <xf numFmtId="0" fontId="9" fillId="0" borderId="0" xfId="0" applyFont="1" applyAlignment="1">
      <alignment vertical="center"/>
    </xf>
    <xf numFmtId="0" fontId="58" fillId="0" borderId="0" xfId="0" applyFont="1" applyAlignment="1">
      <alignment vertical="center"/>
    </xf>
    <xf numFmtId="14" fontId="58" fillId="0" borderId="0" xfId="0" applyNumberFormat="1" applyFont="1"/>
    <xf numFmtId="14" fontId="9" fillId="0" borderId="18" xfId="0" applyNumberFormat="1" applyFont="1" applyBorder="1" applyAlignment="1">
      <alignment horizontal="center" vertical="center"/>
    </xf>
    <xf numFmtId="14" fontId="58" fillId="0" borderId="0" xfId="0" applyNumberFormat="1" applyFont="1" applyAlignment="1">
      <alignment vertical="center"/>
    </xf>
    <xf numFmtId="0" fontId="66" fillId="0" borderId="0" xfId="0" applyFont="1" applyAlignment="1">
      <alignment vertical="center"/>
    </xf>
    <xf numFmtId="14" fontId="6" fillId="0" borderId="18" xfId="0" quotePrefix="1" applyNumberFormat="1" applyFont="1" applyBorder="1" applyAlignment="1">
      <alignment horizontal="center"/>
    </xf>
    <xf numFmtId="1" fontId="56" fillId="0" borderId="18" xfId="0" applyNumberFormat="1" applyFont="1" applyBorder="1" applyAlignment="1">
      <alignment horizontal="center" vertical="center"/>
    </xf>
    <xf numFmtId="0" fontId="8" fillId="59" borderId="18" xfId="0" applyFont="1" applyFill="1" applyBorder="1" applyAlignment="1">
      <alignment horizontal="center" vertical="center"/>
    </xf>
    <xf numFmtId="14" fontId="56" fillId="0" borderId="18" xfId="0" applyNumberFormat="1" applyFont="1" applyBorder="1" applyAlignment="1">
      <alignment horizontal="left" vertical="center"/>
    </xf>
    <xf numFmtId="0" fontId="6" fillId="63" borderId="18" xfId="0" applyFont="1" applyFill="1" applyBorder="1"/>
    <xf numFmtId="14" fontId="9" fillId="0" borderId="18" xfId="0" applyNumberFormat="1" applyFont="1" applyBorder="1" applyAlignment="1">
      <alignment horizontal="center" vertical="center" wrapText="1"/>
    </xf>
    <xf numFmtId="0" fontId="58" fillId="64" borderId="0" xfId="0" applyFont="1" applyFill="1"/>
    <xf numFmtId="0" fontId="4" fillId="0" borderId="0" xfId="0" applyFont="1" applyAlignment="1">
      <alignment horizontal="center" vertical="center" wrapText="1"/>
    </xf>
    <xf numFmtId="0" fontId="71" fillId="0" borderId="0" xfId="0" applyFont="1" applyAlignment="1">
      <alignment vertical="center"/>
    </xf>
    <xf numFmtId="10" fontId="4" fillId="0" borderId="0" xfId="782" applyNumberFormat="1" applyFont="1" applyFill="1" applyBorder="1" applyAlignment="1" applyProtection="1">
      <alignment horizontal="center" vertical="center" wrapText="1"/>
    </xf>
    <xf numFmtId="165" fontId="4" fillId="0" borderId="0" xfId="782" applyNumberFormat="1" applyFont="1" applyFill="1" applyBorder="1" applyAlignment="1" applyProtection="1">
      <alignment horizontal="center" vertical="center" wrapText="1"/>
    </xf>
    <xf numFmtId="10" fontId="71" fillId="0" borderId="0" xfId="0" applyNumberFormat="1" applyFont="1" applyAlignment="1">
      <alignment vertical="center"/>
    </xf>
    <xf numFmtId="0" fontId="1" fillId="0" borderId="0" xfId="0" applyFont="1" applyAlignment="1">
      <alignment vertical="center"/>
    </xf>
    <xf numFmtId="0" fontId="69" fillId="0" borderId="0" xfId="0" applyFont="1" applyAlignment="1">
      <alignment vertical="center"/>
    </xf>
    <xf numFmtId="0" fontId="6" fillId="59" borderId="18" xfId="847" applyNumberFormat="1" applyFont="1" applyFill="1" applyBorder="1" applyAlignment="1" applyProtection="1">
      <alignment horizontal="center"/>
    </xf>
    <xf numFmtId="9" fontId="6" fillId="59" borderId="18" xfId="847" applyFont="1" applyFill="1" applyBorder="1" applyAlignment="1" applyProtection="1">
      <alignment horizontal="center"/>
    </xf>
    <xf numFmtId="0" fontId="1" fillId="0" borderId="0" xfId="0" quotePrefix="1" applyFont="1" applyAlignment="1">
      <alignment vertical="center"/>
    </xf>
    <xf numFmtId="0" fontId="58" fillId="59" borderId="0" xfId="0" applyFont="1" applyFill="1" applyAlignment="1">
      <alignment wrapText="1"/>
    </xf>
    <xf numFmtId="0" fontId="9" fillId="59" borderId="0" xfId="0" applyFont="1" applyFill="1"/>
    <xf numFmtId="0" fontId="58" fillId="59" borderId="0" xfId="0" applyFont="1" applyFill="1"/>
    <xf numFmtId="0" fontId="4" fillId="59" borderId="0" xfId="0" applyFont="1" applyFill="1" applyAlignment="1">
      <alignment wrapText="1"/>
    </xf>
    <xf numFmtId="0" fontId="60" fillId="0" borderId="0" xfId="0" quotePrefix="1" applyFont="1"/>
    <xf numFmtId="0" fontId="58" fillId="65" borderId="18" xfId="0" applyFont="1" applyFill="1" applyBorder="1" applyAlignment="1">
      <alignment vertical="center"/>
    </xf>
    <xf numFmtId="2" fontId="56" fillId="0" borderId="18" xfId="0" applyNumberFormat="1" applyFont="1" applyBorder="1" applyAlignment="1">
      <alignment horizontal="center" vertical="center"/>
    </xf>
    <xf numFmtId="2" fontId="8" fillId="59" borderId="18" xfId="0" applyNumberFormat="1" applyFont="1" applyFill="1" applyBorder="1" applyAlignment="1">
      <alignment horizontal="center" vertical="center"/>
    </xf>
    <xf numFmtId="0" fontId="1" fillId="0" borderId="0" xfId="0" applyFont="1"/>
    <xf numFmtId="165" fontId="4" fillId="67" borderId="21" xfId="1168" applyNumberFormat="1" applyFont="1" applyFill="1" applyBorder="1" applyAlignment="1" applyProtection="1">
      <alignment horizontal="center" vertical="center"/>
    </xf>
    <xf numFmtId="9" fontId="4" fillId="67" borderId="21" xfId="1168" applyFont="1" applyFill="1" applyBorder="1" applyAlignment="1" applyProtection="1">
      <alignment horizontal="center" vertical="center"/>
    </xf>
    <xf numFmtId="165" fontId="4" fillId="68" borderId="21" xfId="1168" applyNumberFormat="1" applyFont="1" applyFill="1" applyBorder="1" applyAlignment="1" applyProtection="1">
      <alignment horizontal="center" vertical="center"/>
    </xf>
    <xf numFmtId="165" fontId="4" fillId="0" borderId="21" xfId="1168" applyNumberFormat="1" applyFont="1" applyFill="1" applyBorder="1" applyAlignment="1" applyProtection="1">
      <alignment horizontal="center" vertical="center"/>
    </xf>
    <xf numFmtId="165" fontId="4" fillId="70" borderId="21" xfId="1168" applyNumberFormat="1" applyFont="1" applyFill="1" applyBorder="1" applyAlignment="1" applyProtection="1">
      <alignment horizontal="center" vertical="center"/>
    </xf>
    <xf numFmtId="165" fontId="4" fillId="0" borderId="22" xfId="1168" applyNumberFormat="1" applyFont="1" applyFill="1" applyBorder="1" applyAlignment="1" applyProtection="1">
      <alignment horizontal="center" vertical="top" wrapText="1"/>
    </xf>
    <xf numFmtId="0" fontId="1" fillId="62" borderId="18" xfId="0" applyFont="1" applyFill="1" applyBorder="1" applyAlignment="1" applyProtection="1">
      <alignment vertical="center"/>
      <protection locked="0"/>
    </xf>
    <xf numFmtId="0" fontId="56" fillId="0" borderId="0" xfId="0" applyFont="1" applyAlignment="1">
      <alignment horizontal="left" vertical="center"/>
    </xf>
    <xf numFmtId="14" fontId="56" fillId="0" borderId="0" xfId="0" applyNumberFormat="1" applyFont="1" applyAlignment="1">
      <alignment horizontal="center" vertical="center"/>
    </xf>
    <xf numFmtId="49" fontId="6" fillId="66" borderId="18" xfId="0" applyNumberFormat="1" applyFont="1" applyFill="1" applyBorder="1" applyAlignment="1">
      <alignment horizontal="center"/>
    </xf>
    <xf numFmtId="0" fontId="6" fillId="66" borderId="18" xfId="0" applyFont="1" applyFill="1" applyBorder="1" applyAlignment="1">
      <alignment horizontal="center"/>
    </xf>
    <xf numFmtId="9" fontId="6" fillId="66" borderId="18" xfId="847" applyFont="1" applyFill="1" applyBorder="1" applyAlignment="1" applyProtection="1">
      <alignment horizontal="center"/>
    </xf>
    <xf numFmtId="0" fontId="6" fillId="66" borderId="18" xfId="847" applyNumberFormat="1" applyFont="1" applyFill="1" applyBorder="1" applyAlignment="1" applyProtection="1">
      <alignment horizontal="center"/>
    </xf>
    <xf numFmtId="0" fontId="58" fillId="66" borderId="18" xfId="0" applyFont="1" applyFill="1" applyBorder="1" applyAlignment="1">
      <alignment horizontal="center"/>
    </xf>
    <xf numFmtId="0" fontId="61" fillId="71" borderId="21" xfId="0" applyFont="1" applyFill="1" applyBorder="1" applyAlignment="1">
      <alignment horizontal="center" vertical="center"/>
    </xf>
    <xf numFmtId="0" fontId="65" fillId="0" borderId="18" xfId="1041" applyFont="1" applyBorder="1" applyAlignment="1">
      <alignment horizontal="left" vertical="center"/>
    </xf>
    <xf numFmtId="0" fontId="60" fillId="0" borderId="18" xfId="0" applyFont="1" applyBorder="1"/>
    <xf numFmtId="0" fontId="65" fillId="0" borderId="18" xfId="0" applyFont="1" applyBorder="1" applyAlignment="1">
      <alignment vertical="center"/>
    </xf>
    <xf numFmtId="14" fontId="60" fillId="0" borderId="18" xfId="0" applyNumberFormat="1" applyFont="1" applyBorder="1" applyAlignment="1">
      <alignment horizontal="left"/>
    </xf>
    <xf numFmtId="0" fontId="6" fillId="0" borderId="18" xfId="0" applyFont="1" applyBorder="1" applyAlignment="1">
      <alignment vertical="center"/>
    </xf>
    <xf numFmtId="14" fontId="6" fillId="0" borderId="18" xfId="0" applyNumberFormat="1" applyFont="1" applyBorder="1" applyAlignment="1">
      <alignment horizontal="center" vertical="center" wrapText="1"/>
    </xf>
    <xf numFmtId="14" fontId="58" fillId="65" borderId="18" xfId="0" applyNumberFormat="1" applyFont="1" applyFill="1" applyBorder="1" applyAlignment="1">
      <alignment horizontal="left" vertical="center"/>
    </xf>
    <xf numFmtId="0" fontId="6" fillId="0" borderId="18" xfId="0" applyFont="1" applyBorder="1" applyAlignment="1">
      <alignment horizontal="left" vertical="center" wrapText="1"/>
    </xf>
    <xf numFmtId="0" fontId="58" fillId="59" borderId="18" xfId="0" applyFont="1" applyFill="1" applyBorder="1"/>
    <xf numFmtId="0" fontId="58" fillId="59" borderId="18" xfId="0" applyFont="1" applyFill="1" applyBorder="1" applyAlignment="1">
      <alignment horizontal="center" vertical="center"/>
    </xf>
    <xf numFmtId="0" fontId="56" fillId="0" borderId="0" xfId="0" applyFont="1" applyAlignment="1">
      <alignment horizontal="left" vertical="top" wrapText="1"/>
    </xf>
    <xf numFmtId="0" fontId="1" fillId="62" borderId="18" xfId="0" applyFont="1" applyFill="1" applyBorder="1" applyAlignment="1" applyProtection="1">
      <alignment horizontal="left" vertical="center"/>
      <protection locked="0"/>
    </xf>
    <xf numFmtId="0" fontId="1" fillId="0" borderId="0" xfId="0" applyFont="1" applyAlignment="1">
      <alignment horizontal="center" vertical="center"/>
    </xf>
    <xf numFmtId="0" fontId="56" fillId="0" borderId="0" xfId="0" applyFont="1" applyAlignment="1">
      <alignment horizontal="center" vertical="center"/>
    </xf>
    <xf numFmtId="0" fontId="56" fillId="0" borderId="0" xfId="0" applyFont="1" applyAlignment="1">
      <alignment horizontal="center" vertical="center" wrapText="1"/>
    </xf>
    <xf numFmtId="0" fontId="66" fillId="0" borderId="0" xfId="0" applyFont="1" applyAlignment="1">
      <alignment horizontal="center" vertical="center"/>
    </xf>
    <xf numFmtId="0" fontId="6" fillId="0" borderId="21" xfId="0" applyFont="1" applyBorder="1" applyAlignment="1">
      <alignment horizontal="center" vertical="center" wrapText="1"/>
    </xf>
    <xf numFmtId="0" fontId="1" fillId="0" borderId="0" xfId="0" applyFont="1" applyAlignment="1">
      <alignment horizontal="right" vertical="center"/>
    </xf>
    <xf numFmtId="14" fontId="58" fillId="72" borderId="0" xfId="0" applyNumberFormat="1" applyFont="1" applyFill="1" applyAlignment="1">
      <alignment horizontal="center"/>
    </xf>
    <xf numFmtId="0" fontId="60" fillId="0" borderId="18" xfId="0" applyFont="1" applyBorder="1" applyAlignment="1">
      <alignment horizontal="left"/>
    </xf>
    <xf numFmtId="0" fontId="56" fillId="0" borderId="18" xfId="0" applyFont="1" applyBorder="1" applyAlignment="1">
      <alignment horizontal="left" vertical="center"/>
    </xf>
    <xf numFmtId="0" fontId="1" fillId="60" borderId="24" xfId="0" applyFont="1" applyFill="1" applyBorder="1" applyAlignment="1" applyProtection="1">
      <alignment horizontal="left" vertical="center" wrapText="1"/>
      <protection locked="0"/>
    </xf>
    <xf numFmtId="0" fontId="56" fillId="60" borderId="23" xfId="0" applyFont="1" applyFill="1" applyBorder="1" applyAlignment="1" applyProtection="1">
      <alignment horizontal="left" vertical="center" wrapText="1"/>
      <protection locked="0"/>
    </xf>
    <xf numFmtId="0" fontId="56" fillId="60" borderId="22" xfId="0" applyFont="1" applyFill="1" applyBorder="1" applyAlignment="1" applyProtection="1">
      <alignment horizontal="left" vertical="center" wrapText="1"/>
      <protection locked="0"/>
    </xf>
    <xf numFmtId="0" fontId="62" fillId="0" borderId="21" xfId="0" applyFont="1" applyBorder="1" applyAlignment="1">
      <alignment horizontal="center" vertical="center"/>
    </xf>
    <xf numFmtId="0" fontId="67" fillId="61" borderId="25" xfId="0" applyFont="1" applyFill="1" applyBorder="1" applyAlignment="1">
      <alignment horizontal="center" vertical="center" wrapText="1"/>
    </xf>
    <xf numFmtId="0" fontId="67" fillId="61" borderId="28" xfId="0" applyFont="1" applyFill="1" applyBorder="1" applyAlignment="1">
      <alignment horizontal="center" vertical="center" wrapText="1"/>
    </xf>
    <xf numFmtId="0" fontId="67" fillId="61" borderId="29" xfId="0" applyFont="1" applyFill="1" applyBorder="1" applyAlignment="1">
      <alignment horizontal="center" vertical="center" wrapText="1"/>
    </xf>
    <xf numFmtId="0" fontId="67" fillId="61" borderId="30" xfId="0" applyFont="1" applyFill="1" applyBorder="1" applyAlignment="1">
      <alignment horizontal="center" vertical="center" wrapText="1"/>
    </xf>
    <xf numFmtId="0" fontId="67" fillId="61" borderId="26" xfId="0" applyFont="1" applyFill="1" applyBorder="1" applyAlignment="1">
      <alignment horizontal="center" vertical="center" wrapText="1"/>
    </xf>
    <xf numFmtId="0" fontId="67" fillId="61" borderId="31" xfId="0" applyFont="1" applyFill="1" applyBorder="1" applyAlignment="1">
      <alignment horizontal="center" vertical="center" wrapText="1"/>
    </xf>
    <xf numFmtId="0" fontId="25" fillId="0" borderId="24"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2" xfId="0" applyFont="1" applyBorder="1" applyAlignment="1">
      <alignment horizontal="center" vertical="center" wrapText="1"/>
    </xf>
    <xf numFmtId="0" fontId="58" fillId="0" borderId="25" xfId="0" applyFont="1" applyBorder="1" applyAlignment="1">
      <alignment horizontal="center" vertical="center"/>
    </xf>
    <xf numFmtId="0" fontId="58" fillId="0" borderId="28" xfId="0" applyFont="1" applyBorder="1" applyAlignment="1">
      <alignment horizontal="center" vertical="center"/>
    </xf>
    <xf numFmtId="0" fontId="58" fillId="0" borderId="29" xfId="0" applyFont="1" applyBorder="1" applyAlignment="1">
      <alignment horizontal="center" vertical="center"/>
    </xf>
    <xf numFmtId="0" fontId="58" fillId="0" borderId="30" xfId="0" applyFont="1" applyBorder="1" applyAlignment="1">
      <alignment horizontal="center" vertical="center"/>
    </xf>
    <xf numFmtId="0" fontId="58" fillId="0" borderId="26" xfId="0" applyFont="1" applyBorder="1" applyAlignment="1">
      <alignment horizontal="center" vertical="center"/>
    </xf>
    <xf numFmtId="0" fontId="58" fillId="0" borderId="31" xfId="0" applyFont="1" applyBorder="1" applyAlignment="1">
      <alignment horizontal="center" vertical="center"/>
    </xf>
    <xf numFmtId="0" fontId="4" fillId="0" borderId="25" xfId="0" applyFont="1" applyBorder="1" applyAlignment="1">
      <alignment horizontal="left" vertical="center" wrapText="1"/>
    </xf>
    <xf numFmtId="0" fontId="73" fillId="0" borderId="28" xfId="0" applyFont="1" applyBorder="1" applyAlignment="1">
      <alignment horizontal="left" vertical="center" wrapText="1"/>
    </xf>
    <xf numFmtId="0" fontId="73" fillId="0" borderId="29" xfId="0" applyFont="1" applyBorder="1" applyAlignment="1">
      <alignment horizontal="left" vertical="center" wrapText="1"/>
    </xf>
    <xf numFmtId="0" fontId="73" fillId="0" borderId="30" xfId="0" applyFont="1" applyBorder="1" applyAlignment="1">
      <alignment horizontal="left" vertical="center" wrapText="1"/>
    </xf>
    <xf numFmtId="0" fontId="73" fillId="0" borderId="26" xfId="0" applyFont="1" applyBorder="1" applyAlignment="1">
      <alignment horizontal="left" vertical="center" wrapText="1"/>
    </xf>
    <xf numFmtId="0" fontId="73" fillId="0" borderId="31" xfId="0" applyFont="1" applyBorder="1" applyAlignment="1">
      <alignment horizontal="left" vertical="center" wrapText="1"/>
    </xf>
    <xf numFmtId="0" fontId="4" fillId="0" borderId="25"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30" xfId="0" applyFont="1" applyBorder="1" applyAlignment="1">
      <alignment vertical="center" wrapText="1"/>
    </xf>
    <xf numFmtId="0" fontId="4" fillId="0" borderId="26" xfId="0" applyFont="1" applyBorder="1" applyAlignment="1">
      <alignment vertical="center" wrapText="1"/>
    </xf>
    <xf numFmtId="0" fontId="4" fillId="0" borderId="31" xfId="0" applyFont="1" applyBorder="1" applyAlignment="1">
      <alignment vertical="center" wrapText="1"/>
    </xf>
    <xf numFmtId="0" fontId="4" fillId="0" borderId="25" xfId="0" quotePrefix="1" applyFont="1" applyBorder="1" applyAlignment="1">
      <alignment vertical="center" wrapText="1"/>
    </xf>
    <xf numFmtId="0" fontId="4" fillId="0" borderId="46" xfId="0" quotePrefix="1" applyFont="1" applyBorder="1" applyAlignment="1">
      <alignment vertical="center" wrapText="1"/>
    </xf>
    <xf numFmtId="0" fontId="73" fillId="0" borderId="28" xfId="0" applyFont="1" applyBorder="1" applyAlignment="1">
      <alignment vertical="center" wrapText="1"/>
    </xf>
    <xf numFmtId="0" fontId="73" fillId="0" borderId="29" xfId="0" applyFont="1" applyBorder="1" applyAlignment="1">
      <alignment vertical="center" wrapText="1"/>
    </xf>
    <xf numFmtId="0" fontId="73" fillId="0" borderId="0" xfId="0" applyFont="1" applyAlignment="1">
      <alignment vertical="center" wrapText="1"/>
    </xf>
    <xf numFmtId="0" fontId="73" fillId="0" borderId="30" xfId="0" applyFont="1" applyBorder="1" applyAlignment="1">
      <alignment vertical="center" wrapText="1"/>
    </xf>
    <xf numFmtId="0" fontId="73" fillId="0" borderId="26" xfId="0" applyFont="1" applyBorder="1" applyAlignment="1">
      <alignment vertical="center" wrapText="1"/>
    </xf>
    <xf numFmtId="0" fontId="73" fillId="0" borderId="45" xfId="0" applyFont="1" applyBorder="1" applyAlignment="1">
      <alignment vertical="center" wrapText="1"/>
    </xf>
    <xf numFmtId="0" fontId="73" fillId="0" borderId="31" xfId="0" applyFont="1" applyBorder="1" applyAlignment="1">
      <alignment vertical="center" wrapText="1"/>
    </xf>
    <xf numFmtId="0" fontId="4" fillId="0" borderId="24" xfId="0" applyFont="1" applyBorder="1" applyAlignment="1">
      <alignment horizontal="left" vertical="center" wrapText="1"/>
    </xf>
    <xf numFmtId="0" fontId="73" fillId="0" borderId="23" xfId="0" applyFont="1" applyBorder="1" applyAlignment="1">
      <alignment horizontal="left" vertical="center" wrapText="1"/>
    </xf>
    <xf numFmtId="0" fontId="73" fillId="0" borderId="22" xfId="0" applyFont="1" applyBorder="1" applyAlignment="1">
      <alignment horizontal="left" vertical="center" wrapText="1"/>
    </xf>
    <xf numFmtId="0" fontId="6" fillId="0" borderId="21" xfId="0" applyFont="1" applyBorder="1" applyAlignment="1">
      <alignment vertical="center" wrapText="1"/>
    </xf>
    <xf numFmtId="0" fontId="61" fillId="60" borderId="24" xfId="0" applyFont="1" applyFill="1" applyBorder="1" applyAlignment="1" applyProtection="1">
      <alignment horizontal="center" vertical="center"/>
      <protection locked="0"/>
    </xf>
    <xf numFmtId="0" fontId="61" fillId="60" borderId="23" xfId="0" applyFont="1" applyFill="1" applyBorder="1" applyAlignment="1" applyProtection="1">
      <alignment horizontal="center" vertical="center"/>
      <protection locked="0"/>
    </xf>
    <xf numFmtId="0" fontId="61" fillId="60" borderId="22" xfId="0" applyFont="1" applyFill="1" applyBorder="1" applyAlignment="1" applyProtection="1">
      <alignment horizontal="center" vertical="center"/>
      <protection locked="0"/>
    </xf>
    <xf numFmtId="0" fontId="63" fillId="0" borderId="24" xfId="0" applyFont="1" applyBorder="1" applyAlignment="1">
      <alignment horizontal="center" vertical="center" wrapText="1"/>
    </xf>
    <xf numFmtId="0" fontId="63" fillId="0" borderId="23" xfId="0" applyFont="1" applyBorder="1" applyAlignment="1">
      <alignment horizontal="center" vertical="center" wrapText="1"/>
    </xf>
    <xf numFmtId="0" fontId="63" fillId="0" borderId="22" xfId="0" applyFont="1" applyBorder="1" applyAlignment="1">
      <alignment horizontal="center" vertical="center" wrapText="1"/>
    </xf>
    <xf numFmtId="0" fontId="4" fillId="0" borderId="0" xfId="0" applyFont="1" applyAlignment="1">
      <alignment horizontal="left" vertical="top" wrapText="1"/>
    </xf>
    <xf numFmtId="165" fontId="4" fillId="67" borderId="24" xfId="1168" applyNumberFormat="1" applyFont="1" applyFill="1" applyBorder="1" applyAlignment="1" applyProtection="1">
      <alignment horizontal="center" vertical="center"/>
    </xf>
    <xf numFmtId="165" fontId="4" fillId="67" borderId="22" xfId="1168" applyNumberFormat="1" applyFont="1" applyFill="1" applyBorder="1" applyAlignment="1" applyProtection="1">
      <alignment horizontal="center" vertical="center"/>
    </xf>
    <xf numFmtId="165" fontId="4" fillId="0" borderId="21" xfId="1168" applyNumberFormat="1" applyFont="1" applyFill="1" applyBorder="1" applyAlignment="1" applyProtection="1">
      <alignment horizontal="center" vertical="center"/>
    </xf>
    <xf numFmtId="165" fontId="4" fillId="69" borderId="21" xfId="1168" applyNumberFormat="1" applyFont="1" applyFill="1" applyBorder="1" applyAlignment="1" applyProtection="1">
      <alignment horizontal="left" vertical="center" wrapText="1"/>
    </xf>
    <xf numFmtId="165" fontId="4" fillId="70" borderId="24" xfId="1168" applyNumberFormat="1" applyFont="1" applyFill="1" applyBorder="1" applyAlignment="1" applyProtection="1">
      <alignment horizontal="center" vertical="center"/>
    </xf>
    <xf numFmtId="165" fontId="4" fillId="70" borderId="22" xfId="1168" applyNumberFormat="1" applyFont="1" applyFill="1" applyBorder="1" applyAlignment="1" applyProtection="1">
      <alignment horizontal="center" vertical="center"/>
    </xf>
    <xf numFmtId="165" fontId="4" fillId="0" borderId="24" xfId="1168" applyNumberFormat="1" applyFont="1" applyFill="1" applyBorder="1" applyAlignment="1" applyProtection="1">
      <alignment horizontal="center" wrapText="1"/>
    </xf>
    <xf numFmtId="165" fontId="4" fillId="0" borderId="23" xfId="1168" applyNumberFormat="1" applyFont="1" applyFill="1" applyBorder="1" applyAlignment="1" applyProtection="1">
      <alignment horizontal="center" wrapText="1"/>
    </xf>
    <xf numFmtId="0" fontId="58" fillId="0" borderId="0" xfId="0" applyFont="1" applyAlignment="1">
      <alignment horizontal="justify" vertical="center" wrapText="1"/>
    </xf>
    <xf numFmtId="0" fontId="70" fillId="0" borderId="0" xfId="0" applyFont="1" applyAlignment="1">
      <alignment horizontal="left"/>
    </xf>
    <xf numFmtId="0" fontId="62" fillId="0" borderId="24" xfId="0" applyFont="1" applyBorder="1" applyAlignment="1">
      <alignment horizontal="center" vertical="center" wrapText="1"/>
    </xf>
    <xf numFmtId="0" fontId="62" fillId="0" borderId="22" xfId="0" applyFont="1" applyBorder="1" applyAlignment="1">
      <alignment horizontal="center" vertical="center"/>
    </xf>
    <xf numFmtId="0" fontId="1" fillId="60" borderId="20" xfId="0" applyFont="1" applyFill="1" applyBorder="1" applyAlignment="1" applyProtection="1">
      <alignment horizontal="left" vertical="center"/>
      <protection locked="0"/>
    </xf>
    <xf numFmtId="0" fontId="1" fillId="60" borderId="19" xfId="0" applyFont="1" applyFill="1" applyBorder="1" applyAlignment="1" applyProtection="1">
      <alignment horizontal="left" vertical="center"/>
      <protection locked="0"/>
    </xf>
    <xf numFmtId="0" fontId="56" fillId="0" borderId="20" xfId="0" applyFont="1" applyBorder="1" applyAlignment="1">
      <alignment horizontal="left" vertical="center"/>
    </xf>
    <xf numFmtId="0" fontId="56" fillId="0" borderId="27" xfId="0" applyFont="1" applyBorder="1" applyAlignment="1">
      <alignment horizontal="left" vertical="center"/>
    </xf>
    <xf numFmtId="0" fontId="56" fillId="0" borderId="19" xfId="0" applyFont="1" applyBorder="1" applyAlignment="1">
      <alignment horizontal="left" vertical="center"/>
    </xf>
    <xf numFmtId="0" fontId="56" fillId="0" borderId="20" xfId="0" applyFont="1" applyBorder="1" applyAlignment="1">
      <alignment horizontal="left" vertical="top" wrapText="1"/>
    </xf>
    <xf numFmtId="0" fontId="56" fillId="0" borderId="27" xfId="0" applyFont="1" applyBorder="1" applyAlignment="1">
      <alignment horizontal="left" vertical="top" wrapText="1"/>
    </xf>
    <xf numFmtId="0" fontId="56" fillId="0" borderId="19" xfId="0" applyFont="1" applyBorder="1" applyAlignment="1">
      <alignment horizontal="left" vertical="top" wrapText="1"/>
    </xf>
    <xf numFmtId="14" fontId="56" fillId="60" borderId="18" xfId="0" applyNumberFormat="1" applyFont="1" applyFill="1" applyBorder="1" applyAlignment="1" applyProtection="1">
      <alignment horizontal="center" vertical="center"/>
      <protection locked="0"/>
    </xf>
    <xf numFmtId="14" fontId="56" fillId="0" borderId="20" xfId="0" applyNumberFormat="1" applyFont="1" applyBorder="1" applyAlignment="1">
      <alignment horizontal="center" vertical="center"/>
    </xf>
    <xf numFmtId="14" fontId="56" fillId="0" borderId="19" xfId="0" applyNumberFormat="1" applyFont="1" applyBorder="1" applyAlignment="1">
      <alignment horizontal="center" vertical="center"/>
    </xf>
    <xf numFmtId="0" fontId="61" fillId="0" borderId="24" xfId="0" applyFont="1" applyBorder="1" applyAlignment="1">
      <alignment horizontal="center" vertical="center" wrapText="1"/>
    </xf>
    <xf numFmtId="0" fontId="61" fillId="0" borderId="22" xfId="0" applyFont="1" applyBorder="1" applyAlignment="1">
      <alignment horizontal="center" vertical="center" wrapText="1"/>
    </xf>
    <xf numFmtId="0" fontId="62" fillId="0" borderId="32" xfId="0" applyFont="1" applyBorder="1" applyAlignment="1">
      <alignment horizontal="center" vertical="center"/>
    </xf>
    <xf numFmtId="0" fontId="62" fillId="0" borderId="34" xfId="0" applyFont="1" applyBorder="1" applyAlignment="1">
      <alignment horizontal="center" vertical="center"/>
    </xf>
    <xf numFmtId="0" fontId="62" fillId="0" borderId="33" xfId="0" applyFont="1" applyBorder="1" applyAlignment="1">
      <alignment horizontal="center" vertical="center"/>
    </xf>
    <xf numFmtId="0" fontId="62" fillId="0" borderId="35" xfId="0" applyFont="1" applyBorder="1" applyAlignment="1">
      <alignment horizontal="center" vertical="center"/>
    </xf>
    <xf numFmtId="0" fontId="62" fillId="0" borderId="25" xfId="0" applyFont="1" applyBorder="1" applyAlignment="1">
      <alignment horizontal="center" vertical="center"/>
    </xf>
    <xf numFmtId="0" fontId="62" fillId="0" borderId="28" xfId="0" applyFont="1" applyBorder="1" applyAlignment="1">
      <alignment horizontal="center" vertical="center"/>
    </xf>
    <xf numFmtId="0" fontId="62" fillId="0" borderId="26" xfId="0" applyFont="1" applyBorder="1" applyAlignment="1">
      <alignment horizontal="center" vertical="center"/>
    </xf>
    <xf numFmtId="0" fontId="62" fillId="0" borderId="31" xfId="0" applyFont="1" applyBorder="1" applyAlignment="1">
      <alignment horizontal="center" vertical="center"/>
    </xf>
    <xf numFmtId="0" fontId="62" fillId="0" borderId="32" xfId="0" applyFont="1" applyBorder="1" applyAlignment="1">
      <alignment horizontal="center" vertical="center" wrapText="1"/>
    </xf>
    <xf numFmtId="0" fontId="61" fillId="0" borderId="25" xfId="0" applyFont="1" applyBorder="1" applyAlignment="1">
      <alignment horizontal="center" vertical="center" wrapText="1"/>
    </xf>
    <xf numFmtId="0" fontId="61" fillId="0" borderId="28" xfId="0" applyFont="1" applyBorder="1" applyAlignment="1">
      <alignment horizontal="center" vertical="center" wrapText="1"/>
    </xf>
    <xf numFmtId="0" fontId="61" fillId="0" borderId="26" xfId="0" applyFont="1" applyBorder="1" applyAlignment="1">
      <alignment horizontal="center" vertical="center" wrapText="1"/>
    </xf>
    <xf numFmtId="0" fontId="61" fillId="0" borderId="31" xfId="0" applyFont="1" applyBorder="1" applyAlignment="1">
      <alignment horizontal="center" vertical="center" wrapText="1"/>
    </xf>
    <xf numFmtId="9" fontId="25" fillId="0" borderId="24" xfId="0" applyNumberFormat="1" applyFont="1" applyBorder="1" applyAlignment="1">
      <alignment horizontal="center" vertical="center" wrapText="1"/>
    </xf>
    <xf numFmtId="0" fontId="1" fillId="60" borderId="24" xfId="0" quotePrefix="1" applyFont="1" applyFill="1" applyBorder="1" applyAlignment="1" applyProtection="1">
      <alignment horizontal="left" vertical="center" wrapText="1"/>
      <protection locked="0"/>
    </xf>
    <xf numFmtId="0" fontId="25" fillId="0" borderId="25"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31" xfId="0" applyFont="1" applyBorder="1" applyAlignment="1">
      <alignment horizontal="center" vertical="center" wrapText="1"/>
    </xf>
    <xf numFmtId="0" fontId="4" fillId="0" borderId="25" xfId="0" applyFont="1" applyBorder="1" applyAlignment="1">
      <alignment horizontal="left" vertical="center" wrapText="1" readingOrder="1"/>
    </xf>
    <xf numFmtId="0" fontId="4" fillId="0" borderId="46" xfId="0" applyFont="1" applyBorder="1" applyAlignment="1">
      <alignment horizontal="left" vertical="center" wrapText="1" readingOrder="1"/>
    </xf>
    <xf numFmtId="0" fontId="26" fillId="0" borderId="28" xfId="0" applyFont="1" applyBorder="1" applyAlignment="1">
      <alignment horizontal="left" vertical="center" wrapText="1" readingOrder="1"/>
    </xf>
    <xf numFmtId="0" fontId="4" fillId="0" borderId="29" xfId="0" applyFont="1" applyBorder="1" applyAlignment="1">
      <alignment horizontal="left" vertical="center" wrapText="1" readingOrder="1"/>
    </xf>
    <xf numFmtId="0" fontId="4" fillId="0" borderId="0" xfId="0" applyFont="1" applyAlignment="1">
      <alignment horizontal="left" vertical="center" wrapText="1" readingOrder="1"/>
    </xf>
    <xf numFmtId="0" fontId="26" fillId="0" borderId="30" xfId="0" applyFont="1" applyBorder="1" applyAlignment="1">
      <alignment horizontal="left" vertical="center" wrapText="1" readingOrder="1"/>
    </xf>
    <xf numFmtId="0" fontId="4" fillId="0" borderId="26" xfId="0" applyFont="1" applyBorder="1" applyAlignment="1">
      <alignment horizontal="left" vertical="center" wrapText="1" readingOrder="1"/>
    </xf>
    <xf numFmtId="0" fontId="4" fillId="0" borderId="45" xfId="0" applyFont="1" applyBorder="1" applyAlignment="1">
      <alignment horizontal="left" vertical="center" wrapText="1" readingOrder="1"/>
    </xf>
    <xf numFmtId="0" fontId="26" fillId="0" borderId="31" xfId="0" applyFont="1" applyBorder="1" applyAlignment="1">
      <alignment horizontal="left" vertical="center" wrapText="1" readingOrder="1"/>
    </xf>
    <xf numFmtId="0" fontId="64" fillId="0" borderId="28" xfId="0" applyFont="1" applyBorder="1" applyAlignment="1">
      <alignment horizontal="left" vertical="center" wrapText="1" readingOrder="1"/>
    </xf>
    <xf numFmtId="0" fontId="64" fillId="0" borderId="30" xfId="0" applyFont="1" applyBorder="1" applyAlignment="1">
      <alignment horizontal="left" vertical="center" wrapText="1" readingOrder="1"/>
    </xf>
    <xf numFmtId="0" fontId="64" fillId="0" borderId="31" xfId="0" applyFont="1" applyBorder="1" applyAlignment="1">
      <alignment horizontal="left" vertical="center" wrapText="1" readingOrder="1"/>
    </xf>
    <xf numFmtId="0" fontId="67" fillId="0" borderId="24" xfId="0" applyFont="1" applyBorder="1" applyAlignment="1">
      <alignment horizontal="center" vertical="center" wrapText="1"/>
    </xf>
    <xf numFmtId="0" fontId="67" fillId="0" borderId="23" xfId="0" applyFont="1" applyBorder="1" applyAlignment="1">
      <alignment horizontal="center" vertical="center" wrapText="1"/>
    </xf>
    <xf numFmtId="0" fontId="67" fillId="0" borderId="22" xfId="0" applyFont="1" applyBorder="1" applyAlignment="1">
      <alignment horizontal="center" vertical="center" wrapText="1"/>
    </xf>
    <xf numFmtId="0" fontId="4" fillId="0" borderId="24" xfId="0" applyFont="1" applyBorder="1" applyAlignment="1">
      <alignment horizontal="left" vertical="center" wrapText="1" readingOrder="1"/>
    </xf>
    <xf numFmtId="0" fontId="4" fillId="0" borderId="23" xfId="0" applyFont="1" applyBorder="1" applyAlignment="1">
      <alignment horizontal="left" vertical="center" wrapText="1" readingOrder="1"/>
    </xf>
    <xf numFmtId="0" fontId="4" fillId="0" borderId="22" xfId="0" applyFont="1" applyBorder="1" applyAlignment="1">
      <alignment horizontal="left" vertical="center" wrapText="1" readingOrder="1"/>
    </xf>
    <xf numFmtId="0" fontId="4" fillId="0" borderId="24" xfId="0" applyFont="1" applyBorder="1" applyAlignment="1">
      <alignment vertical="center" wrapText="1"/>
    </xf>
    <xf numFmtId="0" fontId="73" fillId="0" borderId="23" xfId="0" applyFont="1" applyBorder="1" applyAlignment="1">
      <alignment vertical="center" wrapText="1"/>
    </xf>
    <xf numFmtId="0" fontId="73" fillId="0" borderId="22" xfId="0" applyFont="1" applyBorder="1" applyAlignment="1">
      <alignment vertical="center" wrapText="1"/>
    </xf>
    <xf numFmtId="0" fontId="26" fillId="0" borderId="28" xfId="0" applyFont="1" applyBorder="1"/>
    <xf numFmtId="0" fontId="26" fillId="0" borderId="30" xfId="0" applyFont="1" applyBorder="1"/>
    <xf numFmtId="0" fontId="26" fillId="0" borderId="31" xfId="0" applyFont="1" applyBorder="1"/>
    <xf numFmtId="0" fontId="58" fillId="0" borderId="25" xfId="0" quotePrefix="1" applyFont="1" applyBorder="1" applyAlignment="1">
      <alignment horizontal="left" vertical="center" wrapText="1" readingOrder="1"/>
    </xf>
    <xf numFmtId="0" fontId="0" fillId="0" borderId="28" xfId="0" applyBorder="1"/>
    <xf numFmtId="0" fontId="58" fillId="0" borderId="29" xfId="0" applyFont="1" applyBorder="1" applyAlignment="1">
      <alignment horizontal="left" vertical="center" wrapText="1" readingOrder="1"/>
    </xf>
    <xf numFmtId="0" fontId="0" fillId="0" borderId="30" xfId="0" applyBorder="1"/>
    <xf numFmtId="0" fontId="58" fillId="0" borderId="26" xfId="0" applyFont="1" applyBorder="1" applyAlignment="1">
      <alignment horizontal="left" vertical="center" wrapText="1" readingOrder="1"/>
    </xf>
    <xf numFmtId="0" fontId="0" fillId="0" borderId="31" xfId="0" applyBorder="1"/>
    <xf numFmtId="0" fontId="58" fillId="0" borderId="25" xfId="0" applyFont="1" applyBorder="1" applyAlignment="1">
      <alignment horizontal="left" vertical="center" wrapText="1" readingOrder="1"/>
    </xf>
    <xf numFmtId="0" fontId="68" fillId="0" borderId="28" xfId="0" applyFont="1" applyBorder="1"/>
    <xf numFmtId="0" fontId="68" fillId="0" borderId="30" xfId="0" applyFont="1" applyBorder="1"/>
    <xf numFmtId="0" fontId="68" fillId="0" borderId="31" xfId="0" applyFont="1" applyBorder="1"/>
    <xf numFmtId="0" fontId="64" fillId="0" borderId="28" xfId="0" applyFont="1" applyBorder="1"/>
    <xf numFmtId="0" fontId="64" fillId="0" borderId="30" xfId="0" applyFont="1" applyBorder="1"/>
    <xf numFmtId="0" fontId="64" fillId="0" borderId="31" xfId="0" applyFont="1" applyBorder="1"/>
    <xf numFmtId="0" fontId="58" fillId="0" borderId="24" xfId="0" applyFont="1" applyBorder="1" applyAlignment="1">
      <alignment horizontal="center" vertical="center"/>
    </xf>
    <xf numFmtId="0" fontId="58" fillId="0" borderId="23" xfId="0" applyFont="1" applyBorder="1" applyAlignment="1">
      <alignment horizontal="center" vertical="center"/>
    </xf>
    <xf numFmtId="0" fontId="58" fillId="0" borderId="22" xfId="0" applyFont="1" applyBorder="1" applyAlignment="1">
      <alignment horizontal="center" vertical="center"/>
    </xf>
  </cellXfs>
  <cellStyles count="1172">
    <cellStyle name="20 % - Akzent1 2" xfId="1" xr:uid="{00000000-0005-0000-0000-000000000000}"/>
    <cellStyle name="20 % - Akzent1 2 2" xfId="2" xr:uid="{00000000-0005-0000-0000-000001000000}"/>
    <cellStyle name="20 % - Akzent1 2 3" xfId="3" xr:uid="{00000000-0005-0000-0000-000002000000}"/>
    <cellStyle name="20 % - Akzent1 2 3 2" xfId="4" xr:uid="{00000000-0005-0000-0000-000003000000}"/>
    <cellStyle name="20 % - Akzent1 2 3 2 2" xfId="5" xr:uid="{00000000-0005-0000-0000-000004000000}"/>
    <cellStyle name="20 % - Akzent1 2 3 3" xfId="6" xr:uid="{00000000-0005-0000-0000-000005000000}"/>
    <cellStyle name="20 % - Akzent1 2 4" xfId="7" xr:uid="{00000000-0005-0000-0000-000006000000}"/>
    <cellStyle name="20 % - Akzent1 3" xfId="8" xr:uid="{00000000-0005-0000-0000-000007000000}"/>
    <cellStyle name="20 % - Akzent1 3 2" xfId="9" xr:uid="{00000000-0005-0000-0000-000008000000}"/>
    <cellStyle name="20 % - Akzent1 3 2 2" xfId="10" xr:uid="{00000000-0005-0000-0000-000009000000}"/>
    <cellStyle name="20 % - Akzent1 3 2 3" xfId="11" xr:uid="{00000000-0005-0000-0000-00000A000000}"/>
    <cellStyle name="20 % - Akzent1 3 2 4" xfId="12" xr:uid="{00000000-0005-0000-0000-00000B000000}"/>
    <cellStyle name="20 % - Akzent1 3 3" xfId="13" xr:uid="{00000000-0005-0000-0000-00000C000000}"/>
    <cellStyle name="20 % - Akzent1 3 3 2" xfId="14" xr:uid="{00000000-0005-0000-0000-00000D000000}"/>
    <cellStyle name="20 % - Akzent1 3 4" xfId="15" xr:uid="{00000000-0005-0000-0000-00000E000000}"/>
    <cellStyle name="20 % - Akzent1 3 5" xfId="16" xr:uid="{00000000-0005-0000-0000-00000F000000}"/>
    <cellStyle name="20 % - Akzent1 4" xfId="17" xr:uid="{00000000-0005-0000-0000-000010000000}"/>
    <cellStyle name="20 % - Akzent1 4 2" xfId="18" xr:uid="{00000000-0005-0000-0000-000011000000}"/>
    <cellStyle name="20 % - Akzent1 4 2 2" xfId="19" xr:uid="{00000000-0005-0000-0000-000012000000}"/>
    <cellStyle name="20 % - Akzent1 4 2 3" xfId="20" xr:uid="{00000000-0005-0000-0000-000013000000}"/>
    <cellStyle name="20 % - Akzent1 4 2 4" xfId="21" xr:uid="{00000000-0005-0000-0000-000014000000}"/>
    <cellStyle name="20 % - Akzent1 4 3" xfId="22" xr:uid="{00000000-0005-0000-0000-000015000000}"/>
    <cellStyle name="20 % - Akzent1 4 3 2" xfId="23" xr:uid="{00000000-0005-0000-0000-000016000000}"/>
    <cellStyle name="20 % - Akzent1 4 4" xfId="24" xr:uid="{00000000-0005-0000-0000-000017000000}"/>
    <cellStyle name="20 % - Akzent1 4 5" xfId="25" xr:uid="{00000000-0005-0000-0000-000018000000}"/>
    <cellStyle name="20 % - Akzent1 5" xfId="26" xr:uid="{00000000-0005-0000-0000-000019000000}"/>
    <cellStyle name="20 % - Akzent1 5 2" xfId="27" xr:uid="{00000000-0005-0000-0000-00001A000000}"/>
    <cellStyle name="20 % - Akzent1 5 3" xfId="28" xr:uid="{00000000-0005-0000-0000-00001B000000}"/>
    <cellStyle name="20 % - Akzent1 5 4" xfId="29" xr:uid="{00000000-0005-0000-0000-00001C000000}"/>
    <cellStyle name="20 % - Akzent1 6" xfId="30" xr:uid="{00000000-0005-0000-0000-00001D000000}"/>
    <cellStyle name="20 % - Akzent1 6 2" xfId="31" xr:uid="{00000000-0005-0000-0000-00001E000000}"/>
    <cellStyle name="20 % - Akzent1 7" xfId="32" xr:uid="{00000000-0005-0000-0000-00001F000000}"/>
    <cellStyle name="20 % - Akzent1 7 2" xfId="33" xr:uid="{00000000-0005-0000-0000-000020000000}"/>
    <cellStyle name="20 % - Akzent2 2" xfId="34" xr:uid="{00000000-0005-0000-0000-000021000000}"/>
    <cellStyle name="20 % - Akzent2 2 2" xfId="35" xr:uid="{00000000-0005-0000-0000-000022000000}"/>
    <cellStyle name="20 % - Akzent2 2 3" xfId="36" xr:uid="{00000000-0005-0000-0000-000023000000}"/>
    <cellStyle name="20 % - Akzent2 2 3 2" xfId="37" xr:uid="{00000000-0005-0000-0000-000024000000}"/>
    <cellStyle name="20 % - Akzent2 2 3 2 2" xfId="38" xr:uid="{00000000-0005-0000-0000-000025000000}"/>
    <cellStyle name="20 % - Akzent2 2 3 3" xfId="39" xr:uid="{00000000-0005-0000-0000-000026000000}"/>
    <cellStyle name="20 % - Akzent2 2 4" xfId="40" xr:uid="{00000000-0005-0000-0000-000027000000}"/>
    <cellStyle name="20 % - Akzent2 3" xfId="41" xr:uid="{00000000-0005-0000-0000-000028000000}"/>
    <cellStyle name="20 % - Akzent2 3 2" xfId="42" xr:uid="{00000000-0005-0000-0000-000029000000}"/>
    <cellStyle name="20 % - Akzent2 3 2 2" xfId="43" xr:uid="{00000000-0005-0000-0000-00002A000000}"/>
    <cellStyle name="20 % - Akzent2 3 2 3" xfId="44" xr:uid="{00000000-0005-0000-0000-00002B000000}"/>
    <cellStyle name="20 % - Akzent2 3 2 4" xfId="45" xr:uid="{00000000-0005-0000-0000-00002C000000}"/>
    <cellStyle name="20 % - Akzent2 3 3" xfId="46" xr:uid="{00000000-0005-0000-0000-00002D000000}"/>
    <cellStyle name="20 % - Akzent2 3 3 2" xfId="47" xr:uid="{00000000-0005-0000-0000-00002E000000}"/>
    <cellStyle name="20 % - Akzent2 3 4" xfId="48" xr:uid="{00000000-0005-0000-0000-00002F000000}"/>
    <cellStyle name="20 % - Akzent2 3 5" xfId="49" xr:uid="{00000000-0005-0000-0000-000030000000}"/>
    <cellStyle name="20 % - Akzent2 4" xfId="50" xr:uid="{00000000-0005-0000-0000-000031000000}"/>
    <cellStyle name="20 % - Akzent2 4 2" xfId="51" xr:uid="{00000000-0005-0000-0000-000032000000}"/>
    <cellStyle name="20 % - Akzent2 4 2 2" xfId="52" xr:uid="{00000000-0005-0000-0000-000033000000}"/>
    <cellStyle name="20 % - Akzent2 4 2 3" xfId="53" xr:uid="{00000000-0005-0000-0000-000034000000}"/>
    <cellStyle name="20 % - Akzent2 4 2 4" xfId="54" xr:uid="{00000000-0005-0000-0000-000035000000}"/>
    <cellStyle name="20 % - Akzent2 4 3" xfId="55" xr:uid="{00000000-0005-0000-0000-000036000000}"/>
    <cellStyle name="20 % - Akzent2 4 3 2" xfId="56" xr:uid="{00000000-0005-0000-0000-000037000000}"/>
    <cellStyle name="20 % - Akzent2 4 4" xfId="57" xr:uid="{00000000-0005-0000-0000-000038000000}"/>
    <cellStyle name="20 % - Akzent2 4 5" xfId="58" xr:uid="{00000000-0005-0000-0000-000039000000}"/>
    <cellStyle name="20 % - Akzent2 5" xfId="59" xr:uid="{00000000-0005-0000-0000-00003A000000}"/>
    <cellStyle name="20 % - Akzent2 5 2" xfId="60" xr:uid="{00000000-0005-0000-0000-00003B000000}"/>
    <cellStyle name="20 % - Akzent2 5 3" xfId="61" xr:uid="{00000000-0005-0000-0000-00003C000000}"/>
    <cellStyle name="20 % - Akzent2 5 4" xfId="62" xr:uid="{00000000-0005-0000-0000-00003D000000}"/>
    <cellStyle name="20 % - Akzent2 6" xfId="63" xr:uid="{00000000-0005-0000-0000-00003E000000}"/>
    <cellStyle name="20 % - Akzent2 6 2" xfId="64" xr:uid="{00000000-0005-0000-0000-00003F000000}"/>
    <cellStyle name="20 % - Akzent2 7" xfId="65" xr:uid="{00000000-0005-0000-0000-000040000000}"/>
    <cellStyle name="20 % - Akzent2 7 2" xfId="66" xr:uid="{00000000-0005-0000-0000-000041000000}"/>
    <cellStyle name="20 % - Akzent3 2" xfId="67" xr:uid="{00000000-0005-0000-0000-000042000000}"/>
    <cellStyle name="20 % - Akzent3 2 2" xfId="68" xr:uid="{00000000-0005-0000-0000-000043000000}"/>
    <cellStyle name="20 % - Akzent3 2 3" xfId="69" xr:uid="{00000000-0005-0000-0000-000044000000}"/>
    <cellStyle name="20 % - Akzent3 2 3 2" xfId="70" xr:uid="{00000000-0005-0000-0000-000045000000}"/>
    <cellStyle name="20 % - Akzent3 2 3 2 2" xfId="71" xr:uid="{00000000-0005-0000-0000-000046000000}"/>
    <cellStyle name="20 % - Akzent3 2 3 3" xfId="72" xr:uid="{00000000-0005-0000-0000-000047000000}"/>
    <cellStyle name="20 % - Akzent3 2 4" xfId="73" xr:uid="{00000000-0005-0000-0000-000048000000}"/>
    <cellStyle name="20 % - Akzent3 3" xfId="74" xr:uid="{00000000-0005-0000-0000-000049000000}"/>
    <cellStyle name="20 % - Akzent3 3 2" xfId="75" xr:uid="{00000000-0005-0000-0000-00004A000000}"/>
    <cellStyle name="20 % - Akzent3 3 2 2" xfId="76" xr:uid="{00000000-0005-0000-0000-00004B000000}"/>
    <cellStyle name="20 % - Akzent3 3 2 3" xfId="77" xr:uid="{00000000-0005-0000-0000-00004C000000}"/>
    <cellStyle name="20 % - Akzent3 3 2 4" xfId="78" xr:uid="{00000000-0005-0000-0000-00004D000000}"/>
    <cellStyle name="20 % - Akzent3 3 3" xfId="79" xr:uid="{00000000-0005-0000-0000-00004E000000}"/>
    <cellStyle name="20 % - Akzent3 3 3 2" xfId="80" xr:uid="{00000000-0005-0000-0000-00004F000000}"/>
    <cellStyle name="20 % - Akzent3 3 4" xfId="81" xr:uid="{00000000-0005-0000-0000-000050000000}"/>
    <cellStyle name="20 % - Akzent3 3 5" xfId="82" xr:uid="{00000000-0005-0000-0000-000051000000}"/>
    <cellStyle name="20 % - Akzent3 4" xfId="83" xr:uid="{00000000-0005-0000-0000-000052000000}"/>
    <cellStyle name="20 % - Akzent3 4 2" xfId="84" xr:uid="{00000000-0005-0000-0000-000053000000}"/>
    <cellStyle name="20 % - Akzent3 4 2 2" xfId="85" xr:uid="{00000000-0005-0000-0000-000054000000}"/>
    <cellStyle name="20 % - Akzent3 4 2 3" xfId="86" xr:uid="{00000000-0005-0000-0000-000055000000}"/>
    <cellStyle name="20 % - Akzent3 4 2 4" xfId="87" xr:uid="{00000000-0005-0000-0000-000056000000}"/>
    <cellStyle name="20 % - Akzent3 4 3" xfId="88" xr:uid="{00000000-0005-0000-0000-000057000000}"/>
    <cellStyle name="20 % - Akzent3 4 3 2" xfId="89" xr:uid="{00000000-0005-0000-0000-000058000000}"/>
    <cellStyle name="20 % - Akzent3 4 4" xfId="90" xr:uid="{00000000-0005-0000-0000-000059000000}"/>
    <cellStyle name="20 % - Akzent3 4 5" xfId="91" xr:uid="{00000000-0005-0000-0000-00005A000000}"/>
    <cellStyle name="20 % - Akzent3 5" xfId="92" xr:uid="{00000000-0005-0000-0000-00005B000000}"/>
    <cellStyle name="20 % - Akzent3 5 2" xfId="93" xr:uid="{00000000-0005-0000-0000-00005C000000}"/>
    <cellStyle name="20 % - Akzent3 5 3" xfId="94" xr:uid="{00000000-0005-0000-0000-00005D000000}"/>
    <cellStyle name="20 % - Akzent3 5 4" xfId="95" xr:uid="{00000000-0005-0000-0000-00005E000000}"/>
    <cellStyle name="20 % - Akzent3 6" xfId="96" xr:uid="{00000000-0005-0000-0000-00005F000000}"/>
    <cellStyle name="20 % - Akzent3 6 2" xfId="97" xr:uid="{00000000-0005-0000-0000-000060000000}"/>
    <cellStyle name="20 % - Akzent3 7" xfId="98" xr:uid="{00000000-0005-0000-0000-000061000000}"/>
    <cellStyle name="20 % - Akzent3 7 2" xfId="99" xr:uid="{00000000-0005-0000-0000-000062000000}"/>
    <cellStyle name="20 % - Akzent4 2" xfId="100" xr:uid="{00000000-0005-0000-0000-000063000000}"/>
    <cellStyle name="20 % - Akzent4 2 2" xfId="101" xr:uid="{00000000-0005-0000-0000-000064000000}"/>
    <cellStyle name="20 % - Akzent4 2 3" xfId="102" xr:uid="{00000000-0005-0000-0000-000065000000}"/>
    <cellStyle name="20 % - Akzent4 2 3 2" xfId="103" xr:uid="{00000000-0005-0000-0000-000066000000}"/>
    <cellStyle name="20 % - Akzent4 2 3 2 2" xfId="104" xr:uid="{00000000-0005-0000-0000-000067000000}"/>
    <cellStyle name="20 % - Akzent4 2 3 3" xfId="105" xr:uid="{00000000-0005-0000-0000-000068000000}"/>
    <cellStyle name="20 % - Akzent4 2 4" xfId="106" xr:uid="{00000000-0005-0000-0000-000069000000}"/>
    <cellStyle name="20 % - Akzent4 3" xfId="107" xr:uid="{00000000-0005-0000-0000-00006A000000}"/>
    <cellStyle name="20 % - Akzent4 3 2" xfId="108" xr:uid="{00000000-0005-0000-0000-00006B000000}"/>
    <cellStyle name="20 % - Akzent4 3 2 2" xfId="109" xr:uid="{00000000-0005-0000-0000-00006C000000}"/>
    <cellStyle name="20 % - Akzent4 3 2 3" xfId="110" xr:uid="{00000000-0005-0000-0000-00006D000000}"/>
    <cellStyle name="20 % - Akzent4 3 2 4" xfId="111" xr:uid="{00000000-0005-0000-0000-00006E000000}"/>
    <cellStyle name="20 % - Akzent4 3 3" xfId="112" xr:uid="{00000000-0005-0000-0000-00006F000000}"/>
    <cellStyle name="20 % - Akzent4 3 3 2" xfId="113" xr:uid="{00000000-0005-0000-0000-000070000000}"/>
    <cellStyle name="20 % - Akzent4 3 4" xfId="114" xr:uid="{00000000-0005-0000-0000-000071000000}"/>
    <cellStyle name="20 % - Akzent4 3 5" xfId="115" xr:uid="{00000000-0005-0000-0000-000072000000}"/>
    <cellStyle name="20 % - Akzent4 4" xfId="116" xr:uid="{00000000-0005-0000-0000-000073000000}"/>
    <cellStyle name="20 % - Akzent4 4 2" xfId="117" xr:uid="{00000000-0005-0000-0000-000074000000}"/>
    <cellStyle name="20 % - Akzent4 4 2 2" xfId="118" xr:uid="{00000000-0005-0000-0000-000075000000}"/>
    <cellStyle name="20 % - Akzent4 4 2 3" xfId="119" xr:uid="{00000000-0005-0000-0000-000076000000}"/>
    <cellStyle name="20 % - Akzent4 4 2 4" xfId="120" xr:uid="{00000000-0005-0000-0000-000077000000}"/>
    <cellStyle name="20 % - Akzent4 4 3" xfId="121" xr:uid="{00000000-0005-0000-0000-000078000000}"/>
    <cellStyle name="20 % - Akzent4 4 3 2" xfId="122" xr:uid="{00000000-0005-0000-0000-000079000000}"/>
    <cellStyle name="20 % - Akzent4 4 4" xfId="123" xr:uid="{00000000-0005-0000-0000-00007A000000}"/>
    <cellStyle name="20 % - Akzent4 4 5" xfId="124" xr:uid="{00000000-0005-0000-0000-00007B000000}"/>
    <cellStyle name="20 % - Akzent4 5" xfId="125" xr:uid="{00000000-0005-0000-0000-00007C000000}"/>
    <cellStyle name="20 % - Akzent4 5 2" xfId="126" xr:uid="{00000000-0005-0000-0000-00007D000000}"/>
    <cellStyle name="20 % - Akzent4 5 3" xfId="127" xr:uid="{00000000-0005-0000-0000-00007E000000}"/>
    <cellStyle name="20 % - Akzent4 5 4" xfId="128" xr:uid="{00000000-0005-0000-0000-00007F000000}"/>
    <cellStyle name="20 % - Akzent4 6" xfId="129" xr:uid="{00000000-0005-0000-0000-000080000000}"/>
    <cellStyle name="20 % - Akzent4 6 2" xfId="130" xr:uid="{00000000-0005-0000-0000-000081000000}"/>
    <cellStyle name="20 % - Akzent4 7" xfId="131" xr:uid="{00000000-0005-0000-0000-000082000000}"/>
    <cellStyle name="20 % - Akzent4 7 2" xfId="132" xr:uid="{00000000-0005-0000-0000-000083000000}"/>
    <cellStyle name="20 % - Akzent5 2" xfId="133" xr:uid="{00000000-0005-0000-0000-000084000000}"/>
    <cellStyle name="20 % - Akzent5 2 2" xfId="134" xr:uid="{00000000-0005-0000-0000-000085000000}"/>
    <cellStyle name="20 % - Akzent5 2 2 2" xfId="135" xr:uid="{00000000-0005-0000-0000-000086000000}"/>
    <cellStyle name="20 % - Akzent5 2 3" xfId="136" xr:uid="{00000000-0005-0000-0000-000087000000}"/>
    <cellStyle name="20 % - Akzent5 3" xfId="137" xr:uid="{00000000-0005-0000-0000-000088000000}"/>
    <cellStyle name="20 % - Akzent5 3 2" xfId="138" xr:uid="{00000000-0005-0000-0000-000089000000}"/>
    <cellStyle name="20 % - Akzent5 3 2 2" xfId="139" xr:uid="{00000000-0005-0000-0000-00008A000000}"/>
    <cellStyle name="20 % - Akzent5 3 2 3" xfId="140" xr:uid="{00000000-0005-0000-0000-00008B000000}"/>
    <cellStyle name="20 % - Akzent5 3 2 4" xfId="141" xr:uid="{00000000-0005-0000-0000-00008C000000}"/>
    <cellStyle name="20 % - Akzent5 3 3" xfId="142" xr:uid="{00000000-0005-0000-0000-00008D000000}"/>
    <cellStyle name="20 % - Akzent5 3 3 2" xfId="143" xr:uid="{00000000-0005-0000-0000-00008E000000}"/>
    <cellStyle name="20 % - Akzent5 3 4" xfId="144" xr:uid="{00000000-0005-0000-0000-00008F000000}"/>
    <cellStyle name="20 % - Akzent5 3 5" xfId="145" xr:uid="{00000000-0005-0000-0000-000090000000}"/>
    <cellStyle name="20 % - Akzent5 4" xfId="146" xr:uid="{00000000-0005-0000-0000-000091000000}"/>
    <cellStyle name="20 % - Akzent5 4 2" xfId="147" xr:uid="{00000000-0005-0000-0000-000092000000}"/>
    <cellStyle name="20 % - Akzent5 4 2 2" xfId="148" xr:uid="{00000000-0005-0000-0000-000093000000}"/>
    <cellStyle name="20 % - Akzent5 4 2 3" xfId="149" xr:uid="{00000000-0005-0000-0000-000094000000}"/>
    <cellStyle name="20 % - Akzent5 4 2 4" xfId="150" xr:uid="{00000000-0005-0000-0000-000095000000}"/>
    <cellStyle name="20 % - Akzent5 4 3" xfId="151" xr:uid="{00000000-0005-0000-0000-000096000000}"/>
    <cellStyle name="20 % - Akzent5 4 3 2" xfId="152" xr:uid="{00000000-0005-0000-0000-000097000000}"/>
    <cellStyle name="20 % - Akzent5 4 4" xfId="153" xr:uid="{00000000-0005-0000-0000-000098000000}"/>
    <cellStyle name="20 % - Akzent5 4 5" xfId="154" xr:uid="{00000000-0005-0000-0000-000099000000}"/>
    <cellStyle name="20 % - Akzent5 5" xfId="155" xr:uid="{00000000-0005-0000-0000-00009A000000}"/>
    <cellStyle name="20 % - Akzent5 5 2" xfId="156" xr:uid="{00000000-0005-0000-0000-00009B000000}"/>
    <cellStyle name="20 % - Akzent5 5 3" xfId="157" xr:uid="{00000000-0005-0000-0000-00009C000000}"/>
    <cellStyle name="20 % - Akzent5 5 4" xfId="158" xr:uid="{00000000-0005-0000-0000-00009D000000}"/>
    <cellStyle name="20 % - Akzent5 6" xfId="159" xr:uid="{00000000-0005-0000-0000-00009E000000}"/>
    <cellStyle name="20 % - Akzent5 6 2" xfId="160" xr:uid="{00000000-0005-0000-0000-00009F000000}"/>
    <cellStyle name="20 % - Akzent5 7" xfId="161" xr:uid="{00000000-0005-0000-0000-0000A0000000}"/>
    <cellStyle name="20 % - Akzent5 7 2" xfId="162" xr:uid="{00000000-0005-0000-0000-0000A1000000}"/>
    <cellStyle name="20 % - Akzent6 2" xfId="163" xr:uid="{00000000-0005-0000-0000-0000A2000000}"/>
    <cellStyle name="20 % - Akzent6 3" xfId="164" xr:uid="{00000000-0005-0000-0000-0000A3000000}"/>
    <cellStyle name="20 % - Akzent6 3 2" xfId="165" xr:uid="{00000000-0005-0000-0000-0000A4000000}"/>
    <cellStyle name="20 % - Akzent6 3 2 2" xfId="166" xr:uid="{00000000-0005-0000-0000-0000A5000000}"/>
    <cellStyle name="20 % - Akzent6 3 2 3" xfId="167" xr:uid="{00000000-0005-0000-0000-0000A6000000}"/>
    <cellStyle name="20 % - Akzent6 3 2 4" xfId="168" xr:uid="{00000000-0005-0000-0000-0000A7000000}"/>
    <cellStyle name="20 % - Akzent6 3 3" xfId="169" xr:uid="{00000000-0005-0000-0000-0000A8000000}"/>
    <cellStyle name="20 % - Akzent6 3 3 2" xfId="170" xr:uid="{00000000-0005-0000-0000-0000A9000000}"/>
    <cellStyle name="20 % - Akzent6 3 4" xfId="171" xr:uid="{00000000-0005-0000-0000-0000AA000000}"/>
    <cellStyle name="20 % - Akzent6 3 5" xfId="172" xr:uid="{00000000-0005-0000-0000-0000AB000000}"/>
    <cellStyle name="20 % - Akzent6 4" xfId="173" xr:uid="{00000000-0005-0000-0000-0000AC000000}"/>
    <cellStyle name="20 % - Akzent6 4 2" xfId="174" xr:uid="{00000000-0005-0000-0000-0000AD000000}"/>
    <cellStyle name="20 % - Akzent6 4 2 2" xfId="175" xr:uid="{00000000-0005-0000-0000-0000AE000000}"/>
    <cellStyle name="20 % - Akzent6 4 2 3" xfId="176" xr:uid="{00000000-0005-0000-0000-0000AF000000}"/>
    <cellStyle name="20 % - Akzent6 4 2 4" xfId="177" xr:uid="{00000000-0005-0000-0000-0000B0000000}"/>
    <cellStyle name="20 % - Akzent6 4 3" xfId="178" xr:uid="{00000000-0005-0000-0000-0000B1000000}"/>
    <cellStyle name="20 % - Akzent6 4 3 2" xfId="179" xr:uid="{00000000-0005-0000-0000-0000B2000000}"/>
    <cellStyle name="20 % - Akzent6 4 4" xfId="180" xr:uid="{00000000-0005-0000-0000-0000B3000000}"/>
    <cellStyle name="20 % - Akzent6 4 5" xfId="181" xr:uid="{00000000-0005-0000-0000-0000B4000000}"/>
    <cellStyle name="20 % - Akzent6 5" xfId="182" xr:uid="{00000000-0005-0000-0000-0000B5000000}"/>
    <cellStyle name="20 % - Akzent6 5 2" xfId="183" xr:uid="{00000000-0005-0000-0000-0000B6000000}"/>
    <cellStyle name="20 % - Akzent6 5 3" xfId="184" xr:uid="{00000000-0005-0000-0000-0000B7000000}"/>
    <cellStyle name="20 % - Akzent6 5 4" xfId="185" xr:uid="{00000000-0005-0000-0000-0000B8000000}"/>
    <cellStyle name="20 % - Akzent6 6" xfId="186" xr:uid="{00000000-0005-0000-0000-0000B9000000}"/>
    <cellStyle name="20 % - Akzent6 6 2" xfId="187" xr:uid="{00000000-0005-0000-0000-0000BA000000}"/>
    <cellStyle name="20 % - Akzent6 7" xfId="188" xr:uid="{00000000-0005-0000-0000-0000BB000000}"/>
    <cellStyle name="20 % - Akzent6 7 2" xfId="189" xr:uid="{00000000-0005-0000-0000-0000BC000000}"/>
    <cellStyle name="40 % - Akzent1 2" xfId="190" xr:uid="{00000000-0005-0000-0000-0000BD000000}"/>
    <cellStyle name="40 % - Akzent1 2 2" xfId="191" xr:uid="{00000000-0005-0000-0000-0000BE000000}"/>
    <cellStyle name="40 % - Akzent1 2 3" xfId="192" xr:uid="{00000000-0005-0000-0000-0000BF000000}"/>
    <cellStyle name="40 % - Akzent1 3" xfId="193" xr:uid="{00000000-0005-0000-0000-0000C0000000}"/>
    <cellStyle name="40 % - Akzent1 3 2" xfId="194" xr:uid="{00000000-0005-0000-0000-0000C1000000}"/>
    <cellStyle name="40 % - Akzent1 3 2 2" xfId="195" xr:uid="{00000000-0005-0000-0000-0000C2000000}"/>
    <cellStyle name="40 % - Akzent1 3 2 3" xfId="196" xr:uid="{00000000-0005-0000-0000-0000C3000000}"/>
    <cellStyle name="40 % - Akzent1 3 2 4" xfId="197" xr:uid="{00000000-0005-0000-0000-0000C4000000}"/>
    <cellStyle name="40 % - Akzent1 3 3" xfId="198" xr:uid="{00000000-0005-0000-0000-0000C5000000}"/>
    <cellStyle name="40 % - Akzent1 3 3 2" xfId="199" xr:uid="{00000000-0005-0000-0000-0000C6000000}"/>
    <cellStyle name="40 % - Akzent1 3 4" xfId="200" xr:uid="{00000000-0005-0000-0000-0000C7000000}"/>
    <cellStyle name="40 % - Akzent1 3 5" xfId="201" xr:uid="{00000000-0005-0000-0000-0000C8000000}"/>
    <cellStyle name="40 % - Akzent1 4" xfId="202" xr:uid="{00000000-0005-0000-0000-0000C9000000}"/>
    <cellStyle name="40 % - Akzent1 4 2" xfId="203" xr:uid="{00000000-0005-0000-0000-0000CA000000}"/>
    <cellStyle name="40 % - Akzent1 4 2 2" xfId="204" xr:uid="{00000000-0005-0000-0000-0000CB000000}"/>
    <cellStyle name="40 % - Akzent1 4 2 3" xfId="205" xr:uid="{00000000-0005-0000-0000-0000CC000000}"/>
    <cellStyle name="40 % - Akzent1 4 2 4" xfId="206" xr:uid="{00000000-0005-0000-0000-0000CD000000}"/>
    <cellStyle name="40 % - Akzent1 4 3" xfId="207" xr:uid="{00000000-0005-0000-0000-0000CE000000}"/>
    <cellStyle name="40 % - Akzent1 4 3 2" xfId="208" xr:uid="{00000000-0005-0000-0000-0000CF000000}"/>
    <cellStyle name="40 % - Akzent1 4 4" xfId="209" xr:uid="{00000000-0005-0000-0000-0000D0000000}"/>
    <cellStyle name="40 % - Akzent1 4 5" xfId="210" xr:uid="{00000000-0005-0000-0000-0000D1000000}"/>
    <cellStyle name="40 % - Akzent1 5" xfId="211" xr:uid="{00000000-0005-0000-0000-0000D2000000}"/>
    <cellStyle name="40 % - Akzent1 5 2" xfId="212" xr:uid="{00000000-0005-0000-0000-0000D3000000}"/>
    <cellStyle name="40 % - Akzent1 5 3" xfId="213" xr:uid="{00000000-0005-0000-0000-0000D4000000}"/>
    <cellStyle name="40 % - Akzent1 5 4" xfId="214" xr:uid="{00000000-0005-0000-0000-0000D5000000}"/>
    <cellStyle name="40 % - Akzent1 6" xfId="215" xr:uid="{00000000-0005-0000-0000-0000D6000000}"/>
    <cellStyle name="40 % - Akzent1 6 2" xfId="216" xr:uid="{00000000-0005-0000-0000-0000D7000000}"/>
    <cellStyle name="40 % - Akzent1 7" xfId="217" xr:uid="{00000000-0005-0000-0000-0000D8000000}"/>
    <cellStyle name="40 % - Akzent1 7 2" xfId="218" xr:uid="{00000000-0005-0000-0000-0000D9000000}"/>
    <cellStyle name="40 % - Akzent2 2" xfId="219" xr:uid="{00000000-0005-0000-0000-0000DA000000}"/>
    <cellStyle name="40 % - Akzent2 3" xfId="220" xr:uid="{00000000-0005-0000-0000-0000DB000000}"/>
    <cellStyle name="40 % - Akzent2 3 2" xfId="221" xr:uid="{00000000-0005-0000-0000-0000DC000000}"/>
    <cellStyle name="40 % - Akzent2 3 2 2" xfId="222" xr:uid="{00000000-0005-0000-0000-0000DD000000}"/>
    <cellStyle name="40 % - Akzent2 3 2 3" xfId="223" xr:uid="{00000000-0005-0000-0000-0000DE000000}"/>
    <cellStyle name="40 % - Akzent2 3 2 4" xfId="224" xr:uid="{00000000-0005-0000-0000-0000DF000000}"/>
    <cellStyle name="40 % - Akzent2 3 3" xfId="225" xr:uid="{00000000-0005-0000-0000-0000E0000000}"/>
    <cellStyle name="40 % - Akzent2 3 3 2" xfId="226" xr:uid="{00000000-0005-0000-0000-0000E1000000}"/>
    <cellStyle name="40 % - Akzent2 3 4" xfId="227" xr:uid="{00000000-0005-0000-0000-0000E2000000}"/>
    <cellStyle name="40 % - Akzent2 3 5" xfId="228" xr:uid="{00000000-0005-0000-0000-0000E3000000}"/>
    <cellStyle name="40 % - Akzent2 4" xfId="229" xr:uid="{00000000-0005-0000-0000-0000E4000000}"/>
    <cellStyle name="40 % - Akzent2 4 2" xfId="230" xr:uid="{00000000-0005-0000-0000-0000E5000000}"/>
    <cellStyle name="40 % - Akzent2 4 2 2" xfId="231" xr:uid="{00000000-0005-0000-0000-0000E6000000}"/>
    <cellStyle name="40 % - Akzent2 4 2 3" xfId="232" xr:uid="{00000000-0005-0000-0000-0000E7000000}"/>
    <cellStyle name="40 % - Akzent2 4 2 4" xfId="233" xr:uid="{00000000-0005-0000-0000-0000E8000000}"/>
    <cellStyle name="40 % - Akzent2 4 3" xfId="234" xr:uid="{00000000-0005-0000-0000-0000E9000000}"/>
    <cellStyle name="40 % - Akzent2 4 3 2" xfId="235" xr:uid="{00000000-0005-0000-0000-0000EA000000}"/>
    <cellStyle name="40 % - Akzent2 4 4" xfId="236" xr:uid="{00000000-0005-0000-0000-0000EB000000}"/>
    <cellStyle name="40 % - Akzent2 4 5" xfId="237" xr:uid="{00000000-0005-0000-0000-0000EC000000}"/>
    <cellStyle name="40 % - Akzent2 5" xfId="238" xr:uid="{00000000-0005-0000-0000-0000ED000000}"/>
    <cellStyle name="40 % - Akzent2 5 2" xfId="239" xr:uid="{00000000-0005-0000-0000-0000EE000000}"/>
    <cellStyle name="40 % - Akzent2 5 3" xfId="240" xr:uid="{00000000-0005-0000-0000-0000EF000000}"/>
    <cellStyle name="40 % - Akzent2 5 4" xfId="241" xr:uid="{00000000-0005-0000-0000-0000F0000000}"/>
    <cellStyle name="40 % - Akzent2 6" xfId="242" xr:uid="{00000000-0005-0000-0000-0000F1000000}"/>
    <cellStyle name="40 % - Akzent2 6 2" xfId="243" xr:uid="{00000000-0005-0000-0000-0000F2000000}"/>
    <cellStyle name="40 % - Akzent2 7" xfId="244" xr:uid="{00000000-0005-0000-0000-0000F3000000}"/>
    <cellStyle name="40 % - Akzent2 7 2" xfId="245" xr:uid="{00000000-0005-0000-0000-0000F4000000}"/>
    <cellStyle name="40 % - Akzent3 2" xfId="246" xr:uid="{00000000-0005-0000-0000-0000F5000000}"/>
    <cellStyle name="40 % - Akzent3 2 2" xfId="247" xr:uid="{00000000-0005-0000-0000-0000F6000000}"/>
    <cellStyle name="40 % - Akzent3 2 3" xfId="248" xr:uid="{00000000-0005-0000-0000-0000F7000000}"/>
    <cellStyle name="40 % - Akzent3 2 3 2" xfId="249" xr:uid="{00000000-0005-0000-0000-0000F8000000}"/>
    <cellStyle name="40 % - Akzent3 2 3 2 2" xfId="250" xr:uid="{00000000-0005-0000-0000-0000F9000000}"/>
    <cellStyle name="40 % - Akzent3 2 3 3" xfId="251" xr:uid="{00000000-0005-0000-0000-0000FA000000}"/>
    <cellStyle name="40 % - Akzent3 2 4" xfId="252" xr:uid="{00000000-0005-0000-0000-0000FB000000}"/>
    <cellStyle name="40 % - Akzent3 3" xfId="253" xr:uid="{00000000-0005-0000-0000-0000FC000000}"/>
    <cellStyle name="40 % - Akzent3 3 2" xfId="254" xr:uid="{00000000-0005-0000-0000-0000FD000000}"/>
    <cellStyle name="40 % - Akzent3 3 2 2" xfId="255" xr:uid="{00000000-0005-0000-0000-0000FE000000}"/>
    <cellStyle name="40 % - Akzent3 3 2 3" xfId="256" xr:uid="{00000000-0005-0000-0000-0000FF000000}"/>
    <cellStyle name="40 % - Akzent3 3 2 4" xfId="257" xr:uid="{00000000-0005-0000-0000-000000010000}"/>
    <cellStyle name="40 % - Akzent3 3 3" xfId="258" xr:uid="{00000000-0005-0000-0000-000001010000}"/>
    <cellStyle name="40 % - Akzent3 3 3 2" xfId="259" xr:uid="{00000000-0005-0000-0000-000002010000}"/>
    <cellStyle name="40 % - Akzent3 3 4" xfId="260" xr:uid="{00000000-0005-0000-0000-000003010000}"/>
    <cellStyle name="40 % - Akzent3 3 5" xfId="261" xr:uid="{00000000-0005-0000-0000-000004010000}"/>
    <cellStyle name="40 % - Akzent3 4" xfId="262" xr:uid="{00000000-0005-0000-0000-000005010000}"/>
    <cellStyle name="40 % - Akzent3 4 2" xfId="263" xr:uid="{00000000-0005-0000-0000-000006010000}"/>
    <cellStyle name="40 % - Akzent3 4 2 2" xfId="264" xr:uid="{00000000-0005-0000-0000-000007010000}"/>
    <cellStyle name="40 % - Akzent3 4 2 3" xfId="265" xr:uid="{00000000-0005-0000-0000-000008010000}"/>
    <cellStyle name="40 % - Akzent3 4 2 4" xfId="266" xr:uid="{00000000-0005-0000-0000-000009010000}"/>
    <cellStyle name="40 % - Akzent3 4 3" xfId="267" xr:uid="{00000000-0005-0000-0000-00000A010000}"/>
    <cellStyle name="40 % - Akzent3 4 3 2" xfId="268" xr:uid="{00000000-0005-0000-0000-00000B010000}"/>
    <cellStyle name="40 % - Akzent3 4 4" xfId="269" xr:uid="{00000000-0005-0000-0000-00000C010000}"/>
    <cellStyle name="40 % - Akzent3 4 5" xfId="270" xr:uid="{00000000-0005-0000-0000-00000D010000}"/>
    <cellStyle name="40 % - Akzent3 5" xfId="271" xr:uid="{00000000-0005-0000-0000-00000E010000}"/>
    <cellStyle name="40 % - Akzent3 5 2" xfId="272" xr:uid="{00000000-0005-0000-0000-00000F010000}"/>
    <cellStyle name="40 % - Akzent3 5 3" xfId="273" xr:uid="{00000000-0005-0000-0000-000010010000}"/>
    <cellStyle name="40 % - Akzent3 5 4" xfId="274" xr:uid="{00000000-0005-0000-0000-000011010000}"/>
    <cellStyle name="40 % - Akzent3 6" xfId="275" xr:uid="{00000000-0005-0000-0000-000012010000}"/>
    <cellStyle name="40 % - Akzent3 6 2" xfId="276" xr:uid="{00000000-0005-0000-0000-000013010000}"/>
    <cellStyle name="40 % - Akzent3 7" xfId="277" xr:uid="{00000000-0005-0000-0000-000014010000}"/>
    <cellStyle name="40 % - Akzent3 7 2" xfId="278" xr:uid="{00000000-0005-0000-0000-000015010000}"/>
    <cellStyle name="40 % - Akzent4 2" xfId="279" xr:uid="{00000000-0005-0000-0000-000016010000}"/>
    <cellStyle name="40 % - Akzent4 2 2" xfId="280" xr:uid="{00000000-0005-0000-0000-000017010000}"/>
    <cellStyle name="40 % - Akzent4 2 2 2" xfId="281" xr:uid="{00000000-0005-0000-0000-000018010000}"/>
    <cellStyle name="40 % - Akzent4 2 3" xfId="282" xr:uid="{00000000-0005-0000-0000-000019010000}"/>
    <cellStyle name="40 % - Akzent4 3" xfId="283" xr:uid="{00000000-0005-0000-0000-00001A010000}"/>
    <cellStyle name="40 % - Akzent4 3 2" xfId="284" xr:uid="{00000000-0005-0000-0000-00001B010000}"/>
    <cellStyle name="40 % - Akzent4 3 2 2" xfId="285" xr:uid="{00000000-0005-0000-0000-00001C010000}"/>
    <cellStyle name="40 % - Akzent4 3 2 3" xfId="286" xr:uid="{00000000-0005-0000-0000-00001D010000}"/>
    <cellStyle name="40 % - Akzent4 3 2 4" xfId="287" xr:uid="{00000000-0005-0000-0000-00001E010000}"/>
    <cellStyle name="40 % - Akzent4 3 3" xfId="288" xr:uid="{00000000-0005-0000-0000-00001F010000}"/>
    <cellStyle name="40 % - Akzent4 3 3 2" xfId="289" xr:uid="{00000000-0005-0000-0000-000020010000}"/>
    <cellStyle name="40 % - Akzent4 3 4" xfId="290" xr:uid="{00000000-0005-0000-0000-000021010000}"/>
    <cellStyle name="40 % - Akzent4 3 5" xfId="291" xr:uid="{00000000-0005-0000-0000-000022010000}"/>
    <cellStyle name="40 % - Akzent4 4" xfId="292" xr:uid="{00000000-0005-0000-0000-000023010000}"/>
    <cellStyle name="40 % - Akzent4 4 2" xfId="293" xr:uid="{00000000-0005-0000-0000-000024010000}"/>
    <cellStyle name="40 % - Akzent4 4 2 2" xfId="294" xr:uid="{00000000-0005-0000-0000-000025010000}"/>
    <cellStyle name="40 % - Akzent4 4 2 3" xfId="295" xr:uid="{00000000-0005-0000-0000-000026010000}"/>
    <cellStyle name="40 % - Akzent4 4 2 4" xfId="296" xr:uid="{00000000-0005-0000-0000-000027010000}"/>
    <cellStyle name="40 % - Akzent4 4 3" xfId="297" xr:uid="{00000000-0005-0000-0000-000028010000}"/>
    <cellStyle name="40 % - Akzent4 4 3 2" xfId="298" xr:uid="{00000000-0005-0000-0000-000029010000}"/>
    <cellStyle name="40 % - Akzent4 4 4" xfId="299" xr:uid="{00000000-0005-0000-0000-00002A010000}"/>
    <cellStyle name="40 % - Akzent4 4 5" xfId="300" xr:uid="{00000000-0005-0000-0000-00002B010000}"/>
    <cellStyle name="40 % - Akzent4 5" xfId="301" xr:uid="{00000000-0005-0000-0000-00002C010000}"/>
    <cellStyle name="40 % - Akzent4 5 2" xfId="302" xr:uid="{00000000-0005-0000-0000-00002D010000}"/>
    <cellStyle name="40 % - Akzent4 5 3" xfId="303" xr:uid="{00000000-0005-0000-0000-00002E010000}"/>
    <cellStyle name="40 % - Akzent4 5 4" xfId="304" xr:uid="{00000000-0005-0000-0000-00002F010000}"/>
    <cellStyle name="40 % - Akzent4 6" xfId="305" xr:uid="{00000000-0005-0000-0000-000030010000}"/>
    <cellStyle name="40 % - Akzent4 6 2" xfId="306" xr:uid="{00000000-0005-0000-0000-000031010000}"/>
    <cellStyle name="40 % - Akzent4 7" xfId="307" xr:uid="{00000000-0005-0000-0000-000032010000}"/>
    <cellStyle name="40 % - Akzent4 7 2" xfId="308" xr:uid="{00000000-0005-0000-0000-000033010000}"/>
    <cellStyle name="40 % - Akzent5 2" xfId="309" xr:uid="{00000000-0005-0000-0000-000034010000}"/>
    <cellStyle name="40 % - Akzent5 2 2" xfId="310" xr:uid="{00000000-0005-0000-0000-000035010000}"/>
    <cellStyle name="40 % - Akzent5 2 3" xfId="311" xr:uid="{00000000-0005-0000-0000-000036010000}"/>
    <cellStyle name="40 % - Akzent5 3" xfId="312" xr:uid="{00000000-0005-0000-0000-000037010000}"/>
    <cellStyle name="40 % - Akzent5 3 2" xfId="313" xr:uid="{00000000-0005-0000-0000-000038010000}"/>
    <cellStyle name="40 % - Akzent5 3 2 2" xfId="314" xr:uid="{00000000-0005-0000-0000-000039010000}"/>
    <cellStyle name="40 % - Akzent5 3 2 3" xfId="315" xr:uid="{00000000-0005-0000-0000-00003A010000}"/>
    <cellStyle name="40 % - Akzent5 3 2 4" xfId="316" xr:uid="{00000000-0005-0000-0000-00003B010000}"/>
    <cellStyle name="40 % - Akzent5 3 3" xfId="317" xr:uid="{00000000-0005-0000-0000-00003C010000}"/>
    <cellStyle name="40 % - Akzent5 3 3 2" xfId="318" xr:uid="{00000000-0005-0000-0000-00003D010000}"/>
    <cellStyle name="40 % - Akzent5 3 4" xfId="319" xr:uid="{00000000-0005-0000-0000-00003E010000}"/>
    <cellStyle name="40 % - Akzent5 3 5" xfId="320" xr:uid="{00000000-0005-0000-0000-00003F010000}"/>
    <cellStyle name="40 % - Akzent5 4" xfId="321" xr:uid="{00000000-0005-0000-0000-000040010000}"/>
    <cellStyle name="40 % - Akzent5 4 2" xfId="322" xr:uid="{00000000-0005-0000-0000-000041010000}"/>
    <cellStyle name="40 % - Akzent5 4 2 2" xfId="323" xr:uid="{00000000-0005-0000-0000-000042010000}"/>
    <cellStyle name="40 % - Akzent5 4 2 3" xfId="324" xr:uid="{00000000-0005-0000-0000-000043010000}"/>
    <cellStyle name="40 % - Akzent5 4 2 4" xfId="325" xr:uid="{00000000-0005-0000-0000-000044010000}"/>
    <cellStyle name="40 % - Akzent5 4 3" xfId="326" xr:uid="{00000000-0005-0000-0000-000045010000}"/>
    <cellStyle name="40 % - Akzent5 4 3 2" xfId="327" xr:uid="{00000000-0005-0000-0000-000046010000}"/>
    <cellStyle name="40 % - Akzent5 4 4" xfId="328" xr:uid="{00000000-0005-0000-0000-000047010000}"/>
    <cellStyle name="40 % - Akzent5 4 5" xfId="329" xr:uid="{00000000-0005-0000-0000-000048010000}"/>
    <cellStyle name="40 % - Akzent5 5" xfId="330" xr:uid="{00000000-0005-0000-0000-000049010000}"/>
    <cellStyle name="40 % - Akzent5 5 2" xfId="331" xr:uid="{00000000-0005-0000-0000-00004A010000}"/>
    <cellStyle name="40 % - Akzent5 5 3" xfId="332" xr:uid="{00000000-0005-0000-0000-00004B010000}"/>
    <cellStyle name="40 % - Akzent5 5 4" xfId="333" xr:uid="{00000000-0005-0000-0000-00004C010000}"/>
    <cellStyle name="40 % - Akzent5 6" xfId="334" xr:uid="{00000000-0005-0000-0000-00004D010000}"/>
    <cellStyle name="40 % - Akzent5 6 2" xfId="335" xr:uid="{00000000-0005-0000-0000-00004E010000}"/>
    <cellStyle name="40 % - Akzent5 7" xfId="336" xr:uid="{00000000-0005-0000-0000-00004F010000}"/>
    <cellStyle name="40 % - Akzent5 7 2" xfId="337" xr:uid="{00000000-0005-0000-0000-000050010000}"/>
    <cellStyle name="40 % - Akzent6 2" xfId="338" xr:uid="{00000000-0005-0000-0000-000051010000}"/>
    <cellStyle name="40 % - Akzent6 2 2" xfId="339" xr:uid="{00000000-0005-0000-0000-000052010000}"/>
    <cellStyle name="40 % - Akzent6 2 2 2" xfId="340" xr:uid="{00000000-0005-0000-0000-000053010000}"/>
    <cellStyle name="40 % - Akzent6 2 3" xfId="341" xr:uid="{00000000-0005-0000-0000-000054010000}"/>
    <cellStyle name="40 % - Akzent6 3" xfId="342" xr:uid="{00000000-0005-0000-0000-000055010000}"/>
    <cellStyle name="40 % - Akzent6 3 2" xfId="343" xr:uid="{00000000-0005-0000-0000-000056010000}"/>
    <cellStyle name="40 % - Akzent6 3 2 2" xfId="344" xr:uid="{00000000-0005-0000-0000-000057010000}"/>
    <cellStyle name="40 % - Akzent6 3 2 3" xfId="345" xr:uid="{00000000-0005-0000-0000-000058010000}"/>
    <cellStyle name="40 % - Akzent6 3 2 4" xfId="346" xr:uid="{00000000-0005-0000-0000-000059010000}"/>
    <cellStyle name="40 % - Akzent6 3 3" xfId="347" xr:uid="{00000000-0005-0000-0000-00005A010000}"/>
    <cellStyle name="40 % - Akzent6 3 3 2" xfId="348" xr:uid="{00000000-0005-0000-0000-00005B010000}"/>
    <cellStyle name="40 % - Akzent6 3 4" xfId="349" xr:uid="{00000000-0005-0000-0000-00005C010000}"/>
    <cellStyle name="40 % - Akzent6 3 5" xfId="350" xr:uid="{00000000-0005-0000-0000-00005D010000}"/>
    <cellStyle name="40 % - Akzent6 4" xfId="351" xr:uid="{00000000-0005-0000-0000-00005E010000}"/>
    <cellStyle name="40 % - Akzent6 4 2" xfId="352" xr:uid="{00000000-0005-0000-0000-00005F010000}"/>
    <cellStyle name="40 % - Akzent6 4 2 2" xfId="353" xr:uid="{00000000-0005-0000-0000-000060010000}"/>
    <cellStyle name="40 % - Akzent6 4 2 3" xfId="354" xr:uid="{00000000-0005-0000-0000-000061010000}"/>
    <cellStyle name="40 % - Akzent6 4 2 4" xfId="355" xr:uid="{00000000-0005-0000-0000-000062010000}"/>
    <cellStyle name="40 % - Akzent6 4 3" xfId="356" xr:uid="{00000000-0005-0000-0000-000063010000}"/>
    <cellStyle name="40 % - Akzent6 4 3 2" xfId="357" xr:uid="{00000000-0005-0000-0000-000064010000}"/>
    <cellStyle name="40 % - Akzent6 4 4" xfId="358" xr:uid="{00000000-0005-0000-0000-000065010000}"/>
    <cellStyle name="40 % - Akzent6 4 5" xfId="359" xr:uid="{00000000-0005-0000-0000-000066010000}"/>
    <cellStyle name="40 % - Akzent6 5" xfId="360" xr:uid="{00000000-0005-0000-0000-000067010000}"/>
    <cellStyle name="40 % - Akzent6 5 2" xfId="361" xr:uid="{00000000-0005-0000-0000-000068010000}"/>
    <cellStyle name="40 % - Akzent6 5 3" xfId="362" xr:uid="{00000000-0005-0000-0000-000069010000}"/>
    <cellStyle name="40 % - Akzent6 5 4" xfId="363" xr:uid="{00000000-0005-0000-0000-00006A010000}"/>
    <cellStyle name="40 % - Akzent6 6" xfId="364" xr:uid="{00000000-0005-0000-0000-00006B010000}"/>
    <cellStyle name="40 % - Akzent6 6 2" xfId="365" xr:uid="{00000000-0005-0000-0000-00006C010000}"/>
    <cellStyle name="40 % - Akzent6 7" xfId="366" xr:uid="{00000000-0005-0000-0000-00006D010000}"/>
    <cellStyle name="40 % - Akzent6 7 2" xfId="367" xr:uid="{00000000-0005-0000-0000-00006E010000}"/>
    <cellStyle name="60 % - Akzent1 2" xfId="368" xr:uid="{00000000-0005-0000-0000-00006F010000}"/>
    <cellStyle name="60 % - Akzent1 2 2" xfId="369" xr:uid="{00000000-0005-0000-0000-000070010000}"/>
    <cellStyle name="60 % - Akzent1 2 2 2" xfId="370" xr:uid="{00000000-0005-0000-0000-000071010000}"/>
    <cellStyle name="60 % - Akzent1 2 3" xfId="371" xr:uid="{00000000-0005-0000-0000-000072010000}"/>
    <cellStyle name="60 % - Akzent1 3" xfId="372" xr:uid="{00000000-0005-0000-0000-000073010000}"/>
    <cellStyle name="60 % - Akzent1 4" xfId="373" xr:uid="{00000000-0005-0000-0000-000074010000}"/>
    <cellStyle name="60 % - Akzent1 5" xfId="374" xr:uid="{00000000-0005-0000-0000-000075010000}"/>
    <cellStyle name="60 % - Akzent1 6" xfId="375" xr:uid="{00000000-0005-0000-0000-000076010000}"/>
    <cellStyle name="60 % - Akzent2 2" xfId="376" xr:uid="{00000000-0005-0000-0000-000077010000}"/>
    <cellStyle name="60 % - Akzent2 3" xfId="377" xr:uid="{00000000-0005-0000-0000-000078010000}"/>
    <cellStyle name="60 % - Akzent2 4" xfId="378" xr:uid="{00000000-0005-0000-0000-000079010000}"/>
    <cellStyle name="60 % - Akzent2 5" xfId="379" xr:uid="{00000000-0005-0000-0000-00007A010000}"/>
    <cellStyle name="60 % - Akzent2 6" xfId="380" xr:uid="{00000000-0005-0000-0000-00007B010000}"/>
    <cellStyle name="60 % - Akzent3 2" xfId="381" xr:uid="{00000000-0005-0000-0000-00007C010000}"/>
    <cellStyle name="60 % - Akzent3 3" xfId="382" xr:uid="{00000000-0005-0000-0000-00007D010000}"/>
    <cellStyle name="60 % - Akzent3 4" xfId="383" xr:uid="{00000000-0005-0000-0000-00007E010000}"/>
    <cellStyle name="60 % - Akzent3 5" xfId="384" xr:uid="{00000000-0005-0000-0000-00007F010000}"/>
    <cellStyle name="60 % - Akzent3 6" xfId="385" xr:uid="{00000000-0005-0000-0000-000080010000}"/>
    <cellStyle name="60 % - Akzent4 2" xfId="386" xr:uid="{00000000-0005-0000-0000-000081010000}"/>
    <cellStyle name="60 % - Akzent4 2 2" xfId="387" xr:uid="{00000000-0005-0000-0000-000082010000}"/>
    <cellStyle name="60 % - Akzent4 2 3" xfId="388" xr:uid="{00000000-0005-0000-0000-000083010000}"/>
    <cellStyle name="60 % - Akzent4 2 3 2" xfId="389" xr:uid="{00000000-0005-0000-0000-000084010000}"/>
    <cellStyle name="60 % - Akzent4 2 3 2 2" xfId="390" xr:uid="{00000000-0005-0000-0000-000085010000}"/>
    <cellStyle name="60 % - Akzent4 2 3 3" xfId="391" xr:uid="{00000000-0005-0000-0000-000086010000}"/>
    <cellStyle name="60 % - Akzent4 2 4" xfId="392" xr:uid="{00000000-0005-0000-0000-000087010000}"/>
    <cellStyle name="60 % - Akzent4 3" xfId="393" xr:uid="{00000000-0005-0000-0000-000088010000}"/>
    <cellStyle name="60 % - Akzent4 4" xfId="394" xr:uid="{00000000-0005-0000-0000-000089010000}"/>
    <cellStyle name="60 % - Akzent4 5" xfId="395" xr:uid="{00000000-0005-0000-0000-00008A010000}"/>
    <cellStyle name="60 % - Akzent4 6" xfId="396" xr:uid="{00000000-0005-0000-0000-00008B010000}"/>
    <cellStyle name="60 % - Akzent5 2" xfId="397" xr:uid="{00000000-0005-0000-0000-00008C010000}"/>
    <cellStyle name="60 % - Akzent5 2 2" xfId="398" xr:uid="{00000000-0005-0000-0000-00008D010000}"/>
    <cellStyle name="60 % - Akzent5 2 2 2" xfId="399" xr:uid="{00000000-0005-0000-0000-00008E010000}"/>
    <cellStyle name="60 % - Akzent5 2 3" xfId="400" xr:uid="{00000000-0005-0000-0000-00008F010000}"/>
    <cellStyle name="60 % - Akzent5 3" xfId="401" xr:uid="{00000000-0005-0000-0000-000090010000}"/>
    <cellStyle name="60 % - Akzent5 4" xfId="402" xr:uid="{00000000-0005-0000-0000-000091010000}"/>
    <cellStyle name="60 % - Akzent5 5" xfId="403" xr:uid="{00000000-0005-0000-0000-000092010000}"/>
    <cellStyle name="60 % - Akzent5 6" xfId="404" xr:uid="{00000000-0005-0000-0000-000093010000}"/>
    <cellStyle name="60 % - Akzent6 2" xfId="405" xr:uid="{00000000-0005-0000-0000-000094010000}"/>
    <cellStyle name="60 % - Akzent6 2 2" xfId="406" xr:uid="{00000000-0005-0000-0000-000095010000}"/>
    <cellStyle name="60 % - Akzent6 2 3" xfId="407" xr:uid="{00000000-0005-0000-0000-000096010000}"/>
    <cellStyle name="60 % - Akzent6 2 3 2" xfId="408" xr:uid="{00000000-0005-0000-0000-000097010000}"/>
    <cellStyle name="60 % - Akzent6 2 3 2 2" xfId="409" xr:uid="{00000000-0005-0000-0000-000098010000}"/>
    <cellStyle name="60 % - Akzent6 2 3 3" xfId="410" xr:uid="{00000000-0005-0000-0000-000099010000}"/>
    <cellStyle name="60 % - Akzent6 2 4" xfId="411" xr:uid="{00000000-0005-0000-0000-00009A010000}"/>
    <cellStyle name="60 % - Akzent6 3" xfId="412" xr:uid="{00000000-0005-0000-0000-00009B010000}"/>
    <cellStyle name="60 % - Akzent6 4" xfId="413" xr:uid="{00000000-0005-0000-0000-00009C010000}"/>
    <cellStyle name="60 % - Akzent6 5" xfId="414" xr:uid="{00000000-0005-0000-0000-00009D010000}"/>
    <cellStyle name="60 % - Akzent6 6" xfId="415" xr:uid="{00000000-0005-0000-0000-00009E010000}"/>
    <cellStyle name="Accent1" xfId="416" xr:uid="{00000000-0005-0000-0000-00009F010000}"/>
    <cellStyle name="Accent1 2" xfId="417" xr:uid="{00000000-0005-0000-0000-0000A0010000}"/>
    <cellStyle name="Accent1 3" xfId="418" xr:uid="{00000000-0005-0000-0000-0000A1010000}"/>
    <cellStyle name="Accent1 3 2" xfId="419" xr:uid="{00000000-0005-0000-0000-0000A2010000}"/>
    <cellStyle name="Accent1 3 3" xfId="420" xr:uid="{00000000-0005-0000-0000-0000A3010000}"/>
    <cellStyle name="Accent1 4" xfId="421" xr:uid="{00000000-0005-0000-0000-0000A4010000}"/>
    <cellStyle name="Accent1 4 2" xfId="422" xr:uid="{00000000-0005-0000-0000-0000A5010000}"/>
    <cellStyle name="Accent1 5" xfId="423" xr:uid="{00000000-0005-0000-0000-0000A6010000}"/>
    <cellStyle name="Accent2" xfId="424" xr:uid="{00000000-0005-0000-0000-0000A7010000}"/>
    <cellStyle name="Accent2 2" xfId="425" xr:uid="{00000000-0005-0000-0000-0000A8010000}"/>
    <cellStyle name="Accent2 3" xfId="426" xr:uid="{00000000-0005-0000-0000-0000A9010000}"/>
    <cellStyle name="Accent2 4" xfId="427" xr:uid="{00000000-0005-0000-0000-0000AA010000}"/>
    <cellStyle name="Accent3" xfId="1159" xr:uid="{00000000-0005-0000-0000-0000AB010000}"/>
    <cellStyle name="Accent3 2" xfId="428" xr:uid="{00000000-0005-0000-0000-0000AC010000}"/>
    <cellStyle name="Accent4" xfId="429" xr:uid="{00000000-0005-0000-0000-0000AD010000}"/>
    <cellStyle name="Accent4 2" xfId="430" xr:uid="{00000000-0005-0000-0000-0000AE010000}"/>
    <cellStyle name="Accent4 3" xfId="431" xr:uid="{00000000-0005-0000-0000-0000AF010000}"/>
    <cellStyle name="Accent4 3 2" xfId="432" xr:uid="{00000000-0005-0000-0000-0000B0010000}"/>
    <cellStyle name="Accent4 3 3" xfId="433" xr:uid="{00000000-0005-0000-0000-0000B1010000}"/>
    <cellStyle name="Accent4 4" xfId="434" xr:uid="{00000000-0005-0000-0000-0000B2010000}"/>
    <cellStyle name="Accent4 4 2" xfId="435" xr:uid="{00000000-0005-0000-0000-0000B3010000}"/>
    <cellStyle name="Accent4 5" xfId="436" xr:uid="{00000000-0005-0000-0000-0000B4010000}"/>
    <cellStyle name="Accent5" xfId="1160" xr:uid="{00000000-0005-0000-0000-0000B5010000}"/>
    <cellStyle name="Accent5 2" xfId="437" xr:uid="{00000000-0005-0000-0000-0000B6010000}"/>
    <cellStyle name="Accent6" xfId="1161" xr:uid="{00000000-0005-0000-0000-0000B7010000}"/>
    <cellStyle name="Accent6 2" xfId="438" xr:uid="{00000000-0005-0000-0000-0000B8010000}"/>
    <cellStyle name="Akzent1 2" xfId="439" xr:uid="{00000000-0005-0000-0000-0000B9010000}"/>
    <cellStyle name="Akzent1 3" xfId="440" xr:uid="{00000000-0005-0000-0000-0000BA010000}"/>
    <cellStyle name="Akzent1 4" xfId="441" xr:uid="{00000000-0005-0000-0000-0000BB010000}"/>
    <cellStyle name="Akzent1 5" xfId="442" xr:uid="{00000000-0005-0000-0000-0000BC010000}"/>
    <cellStyle name="Akzent2 2" xfId="443" xr:uid="{00000000-0005-0000-0000-0000BD010000}"/>
    <cellStyle name="Akzent2 3" xfId="444" xr:uid="{00000000-0005-0000-0000-0000BE010000}"/>
    <cellStyle name="Akzent2 4" xfId="445" xr:uid="{00000000-0005-0000-0000-0000BF010000}"/>
    <cellStyle name="Akzent2 5" xfId="446" xr:uid="{00000000-0005-0000-0000-0000C0010000}"/>
    <cellStyle name="Akzent3 2" xfId="447" xr:uid="{00000000-0005-0000-0000-0000C1010000}"/>
    <cellStyle name="Akzent3 3" xfId="448" xr:uid="{00000000-0005-0000-0000-0000C2010000}"/>
    <cellStyle name="Akzent3 4" xfId="449" xr:uid="{00000000-0005-0000-0000-0000C3010000}"/>
    <cellStyle name="Akzent4 2" xfId="450" xr:uid="{00000000-0005-0000-0000-0000C4010000}"/>
    <cellStyle name="Akzent4 3" xfId="451" xr:uid="{00000000-0005-0000-0000-0000C5010000}"/>
    <cellStyle name="Akzent4 4" xfId="452" xr:uid="{00000000-0005-0000-0000-0000C6010000}"/>
    <cellStyle name="Akzent4 5" xfId="453" xr:uid="{00000000-0005-0000-0000-0000C7010000}"/>
    <cellStyle name="Akzent5 2" xfId="454" xr:uid="{00000000-0005-0000-0000-0000C8010000}"/>
    <cellStyle name="Akzent5 3" xfId="455" xr:uid="{00000000-0005-0000-0000-0000C9010000}"/>
    <cellStyle name="Akzent5 4" xfId="456" xr:uid="{00000000-0005-0000-0000-0000CA010000}"/>
    <cellStyle name="Akzent6 2" xfId="457" xr:uid="{00000000-0005-0000-0000-0000CB010000}"/>
    <cellStyle name="Akzent6 3" xfId="458" xr:uid="{00000000-0005-0000-0000-0000CC010000}"/>
    <cellStyle name="Akzent6 4" xfId="459" xr:uid="{00000000-0005-0000-0000-0000CD010000}"/>
    <cellStyle name="Ausgabe 2" xfId="460" xr:uid="{00000000-0005-0000-0000-0000CE010000}"/>
    <cellStyle name="Ausgabe 2 2" xfId="461" xr:uid="{00000000-0005-0000-0000-0000CF010000}"/>
    <cellStyle name="Ausgabe 2 2 2" xfId="462" xr:uid="{00000000-0005-0000-0000-0000D0010000}"/>
    <cellStyle name="Ausgabe 2 2 3" xfId="463" xr:uid="{00000000-0005-0000-0000-0000D1010000}"/>
    <cellStyle name="Ausgabe 2 2 3 2" xfId="464" xr:uid="{00000000-0005-0000-0000-0000D2010000}"/>
    <cellStyle name="Ausgabe 2 2 3 3" xfId="465" xr:uid="{00000000-0005-0000-0000-0000D3010000}"/>
    <cellStyle name="Ausgabe 2 3" xfId="466" xr:uid="{00000000-0005-0000-0000-0000D4010000}"/>
    <cellStyle name="Ausgabe 2 3 2" xfId="467" xr:uid="{00000000-0005-0000-0000-0000D5010000}"/>
    <cellStyle name="Ausgabe 2 3 2 2" xfId="468" xr:uid="{00000000-0005-0000-0000-0000D6010000}"/>
    <cellStyle name="Ausgabe 2 3 3" xfId="469" xr:uid="{00000000-0005-0000-0000-0000D7010000}"/>
    <cellStyle name="Ausgabe 2 3 3 2" xfId="470" xr:uid="{00000000-0005-0000-0000-0000D8010000}"/>
    <cellStyle name="Ausgabe 2 3 3 3" xfId="471" xr:uid="{00000000-0005-0000-0000-0000D9010000}"/>
    <cellStyle name="Ausgabe 2 4" xfId="472" xr:uid="{00000000-0005-0000-0000-0000DA010000}"/>
    <cellStyle name="Ausgabe 2 5" xfId="473" xr:uid="{00000000-0005-0000-0000-0000DB010000}"/>
    <cellStyle name="Ausgabe 2 5 2" xfId="474" xr:uid="{00000000-0005-0000-0000-0000DC010000}"/>
    <cellStyle name="Ausgabe 2 5 3" xfId="475" xr:uid="{00000000-0005-0000-0000-0000DD010000}"/>
    <cellStyle name="Ausgabe 3" xfId="476" xr:uid="{00000000-0005-0000-0000-0000DE010000}"/>
    <cellStyle name="Ausgabe 3 2" xfId="477" xr:uid="{00000000-0005-0000-0000-0000DF010000}"/>
    <cellStyle name="Ausgabe 3 3" xfId="478" xr:uid="{00000000-0005-0000-0000-0000E0010000}"/>
    <cellStyle name="Ausgabe 3 3 2" xfId="479" xr:uid="{00000000-0005-0000-0000-0000E1010000}"/>
    <cellStyle name="Ausgabe 3 3 3" xfId="480" xr:uid="{00000000-0005-0000-0000-0000E2010000}"/>
    <cellStyle name="Ausgabe 4" xfId="481" xr:uid="{00000000-0005-0000-0000-0000E3010000}"/>
    <cellStyle name="Ausgabe 5" xfId="482" xr:uid="{00000000-0005-0000-0000-0000E4010000}"/>
    <cellStyle name="Ausgabe 6" xfId="483" xr:uid="{00000000-0005-0000-0000-0000E5010000}"/>
    <cellStyle name="Ausgabe 7" xfId="484" xr:uid="{00000000-0005-0000-0000-0000E6010000}"/>
    <cellStyle name="Ausgabe 7 2" xfId="485" xr:uid="{00000000-0005-0000-0000-0000E7010000}"/>
    <cellStyle name="Ausgabe 7 3" xfId="486" xr:uid="{00000000-0005-0000-0000-0000E8010000}"/>
    <cellStyle name="Ausgabe 7 3 2" xfId="487" xr:uid="{00000000-0005-0000-0000-0000E9010000}"/>
    <cellStyle name="Ausgabe 7 3 3" xfId="488" xr:uid="{00000000-0005-0000-0000-0000EA010000}"/>
    <cellStyle name="Ausgabe 7 3 4" xfId="489" xr:uid="{00000000-0005-0000-0000-0000EB010000}"/>
    <cellStyle name="Ausgabe 7 4" xfId="490" xr:uid="{00000000-0005-0000-0000-0000EC010000}"/>
    <cellStyle name="Ausgabe 8" xfId="491" xr:uid="{00000000-0005-0000-0000-0000ED010000}"/>
    <cellStyle name="Ausgabe 8 2" xfId="492" xr:uid="{00000000-0005-0000-0000-0000EE010000}"/>
    <cellStyle name="Bad" xfId="1157" xr:uid="{00000000-0005-0000-0000-0000EF010000}"/>
    <cellStyle name="Bad 2" xfId="493" xr:uid="{00000000-0005-0000-0000-0000F0010000}"/>
    <cellStyle name="Bad 2 2" xfId="494" xr:uid="{00000000-0005-0000-0000-0000F1010000}"/>
    <cellStyle name="Berechnung 2" xfId="495" xr:uid="{00000000-0005-0000-0000-0000F2010000}"/>
    <cellStyle name="Berechnung 2 2" xfId="496" xr:uid="{00000000-0005-0000-0000-0000F3010000}"/>
    <cellStyle name="Berechnung 2 3" xfId="497" xr:uid="{00000000-0005-0000-0000-0000F4010000}"/>
    <cellStyle name="Berechnung 2 3 2" xfId="498" xr:uid="{00000000-0005-0000-0000-0000F5010000}"/>
    <cellStyle name="Berechnung 2 3 2 2" xfId="499" xr:uid="{00000000-0005-0000-0000-0000F6010000}"/>
    <cellStyle name="Berechnung 2 3 3" xfId="500" xr:uid="{00000000-0005-0000-0000-0000F7010000}"/>
    <cellStyle name="Berechnung 2 4" xfId="501" xr:uid="{00000000-0005-0000-0000-0000F8010000}"/>
    <cellStyle name="Berechnung 3" xfId="502" xr:uid="{00000000-0005-0000-0000-0000F9010000}"/>
    <cellStyle name="Berechnung 4" xfId="503" xr:uid="{00000000-0005-0000-0000-0000FA010000}"/>
    <cellStyle name="Berechnung 5" xfId="504" xr:uid="{00000000-0005-0000-0000-0000FB010000}"/>
    <cellStyle name="Berechnung 6" xfId="505" xr:uid="{00000000-0005-0000-0000-0000FC010000}"/>
    <cellStyle name="Berechnung 7" xfId="506" xr:uid="{00000000-0005-0000-0000-0000FD010000}"/>
    <cellStyle name="Berechnung 7 2" xfId="507" xr:uid="{00000000-0005-0000-0000-0000FE010000}"/>
    <cellStyle name="Berechnung 7 3" xfId="508" xr:uid="{00000000-0005-0000-0000-0000FF010000}"/>
    <cellStyle name="Berechnung 8" xfId="509" xr:uid="{00000000-0005-0000-0000-000000020000}"/>
    <cellStyle name="Calculation 2" xfId="510" xr:uid="{00000000-0005-0000-0000-000001020000}"/>
    <cellStyle name="Check Cell" xfId="511" xr:uid="{00000000-0005-0000-0000-000002020000}"/>
    <cellStyle name="Check Cell 2" xfId="512" xr:uid="{00000000-0005-0000-0000-000003020000}"/>
    <cellStyle name="Check Cell 2 2" xfId="513" xr:uid="{00000000-0005-0000-0000-000004020000}"/>
    <cellStyle name="Check Cell 3" xfId="514" xr:uid="{00000000-0005-0000-0000-000005020000}"/>
    <cellStyle name="Check Cell 3 2" xfId="515" xr:uid="{00000000-0005-0000-0000-000006020000}"/>
    <cellStyle name="Check Cell 4" xfId="516" xr:uid="{00000000-0005-0000-0000-000007020000}"/>
    <cellStyle name="Check Cell 4 2" xfId="517" xr:uid="{00000000-0005-0000-0000-000008020000}"/>
    <cellStyle name="Check Cell 5" xfId="518" xr:uid="{00000000-0005-0000-0000-000009020000}"/>
    <cellStyle name="Comma 2" xfId="1165" xr:uid="{00000000-0005-0000-0000-00000A020000}"/>
    <cellStyle name="Eingabe 2" xfId="519" xr:uid="{00000000-0005-0000-0000-00000B020000}"/>
    <cellStyle name="Eingabe 3" xfId="520" xr:uid="{00000000-0005-0000-0000-00000C020000}"/>
    <cellStyle name="Eingabe 4" xfId="521" xr:uid="{00000000-0005-0000-0000-00000D020000}"/>
    <cellStyle name="Eingabe 5" xfId="522" xr:uid="{00000000-0005-0000-0000-00000E020000}"/>
    <cellStyle name="Eingabe 6" xfId="523" xr:uid="{00000000-0005-0000-0000-00000F020000}"/>
    <cellStyle name="Eingabe 7" xfId="524" xr:uid="{00000000-0005-0000-0000-000010020000}"/>
    <cellStyle name="Ergebnis 2" xfId="525" xr:uid="{00000000-0005-0000-0000-000011020000}"/>
    <cellStyle name="Ergebnis 2 2" xfId="526" xr:uid="{00000000-0005-0000-0000-000012020000}"/>
    <cellStyle name="Ergebnis 2 2 2" xfId="527" xr:uid="{00000000-0005-0000-0000-000013020000}"/>
    <cellStyle name="Ergebnis 2 3" xfId="528" xr:uid="{00000000-0005-0000-0000-000014020000}"/>
    <cellStyle name="Ergebnis 2 4" xfId="529" xr:uid="{00000000-0005-0000-0000-000015020000}"/>
    <cellStyle name="Ergebnis 2 4 2" xfId="530" xr:uid="{00000000-0005-0000-0000-000016020000}"/>
    <cellStyle name="Ergebnis 2 4 2 2" xfId="531" xr:uid="{00000000-0005-0000-0000-000017020000}"/>
    <cellStyle name="Ergebnis 2 4 3" xfId="532" xr:uid="{00000000-0005-0000-0000-000018020000}"/>
    <cellStyle name="Ergebnis 2 5" xfId="533" xr:uid="{00000000-0005-0000-0000-000019020000}"/>
    <cellStyle name="Ergebnis 3" xfId="534" xr:uid="{00000000-0005-0000-0000-00001A020000}"/>
    <cellStyle name="Ergebnis 3 2" xfId="535" xr:uid="{00000000-0005-0000-0000-00001B020000}"/>
    <cellStyle name="Ergebnis 4" xfId="536" xr:uid="{00000000-0005-0000-0000-00001C020000}"/>
    <cellStyle name="Ergebnis 4 2" xfId="537" xr:uid="{00000000-0005-0000-0000-00001D020000}"/>
    <cellStyle name="Ergebnis 5" xfId="538" xr:uid="{00000000-0005-0000-0000-00001E020000}"/>
    <cellStyle name="Ergebnis 6" xfId="539" xr:uid="{00000000-0005-0000-0000-00001F020000}"/>
    <cellStyle name="Ergebnis 7" xfId="540" xr:uid="{00000000-0005-0000-0000-000020020000}"/>
    <cellStyle name="Ergebnis 8" xfId="541" xr:uid="{00000000-0005-0000-0000-000021020000}"/>
    <cellStyle name="Ergebnis 8 2" xfId="542" xr:uid="{00000000-0005-0000-0000-000022020000}"/>
    <cellStyle name="Ergebnis 8 3" xfId="543" xr:uid="{00000000-0005-0000-0000-000023020000}"/>
    <cellStyle name="Ergebnis 9" xfId="544" xr:uid="{00000000-0005-0000-0000-000024020000}"/>
    <cellStyle name="Erklärender Text 2" xfId="545" xr:uid="{00000000-0005-0000-0000-000025020000}"/>
    <cellStyle name="Erklärender Text 3" xfId="546" xr:uid="{00000000-0005-0000-0000-000026020000}"/>
    <cellStyle name="Erklärender Text 4" xfId="547" xr:uid="{00000000-0005-0000-0000-000027020000}"/>
    <cellStyle name="Erklärender Text 5" xfId="548" xr:uid="{00000000-0005-0000-0000-000028020000}"/>
    <cellStyle name="Erklärender Text 6" xfId="549" xr:uid="{00000000-0005-0000-0000-000029020000}"/>
    <cellStyle name="Good" xfId="1156" xr:uid="{00000000-0005-0000-0000-00002A020000}"/>
    <cellStyle name="Good 2" xfId="550" xr:uid="{00000000-0005-0000-0000-00002B020000}"/>
    <cellStyle name="Good 2 2" xfId="551" xr:uid="{00000000-0005-0000-0000-00002C020000}"/>
    <cellStyle name="Gut 2" xfId="552" xr:uid="{00000000-0005-0000-0000-00002D020000}"/>
    <cellStyle name="Gut 3" xfId="553" xr:uid="{00000000-0005-0000-0000-00002E020000}"/>
    <cellStyle name="Gut 4" xfId="554" xr:uid="{00000000-0005-0000-0000-00002F020000}"/>
    <cellStyle name="Heading 1" xfId="555" xr:uid="{00000000-0005-0000-0000-000030020000}"/>
    <cellStyle name="Heading 1 2" xfId="556" xr:uid="{00000000-0005-0000-0000-000031020000}"/>
    <cellStyle name="Heading 1 2 2" xfId="557" xr:uid="{00000000-0005-0000-0000-000032020000}"/>
    <cellStyle name="Heading 1 2 2 2" xfId="558" xr:uid="{00000000-0005-0000-0000-000033020000}"/>
    <cellStyle name="Heading 1 2 3" xfId="559" xr:uid="{00000000-0005-0000-0000-000034020000}"/>
    <cellStyle name="Heading 1 3" xfId="560" xr:uid="{00000000-0005-0000-0000-000035020000}"/>
    <cellStyle name="Heading 1 3 2" xfId="561" xr:uid="{00000000-0005-0000-0000-000036020000}"/>
    <cellStyle name="Heading 1 4" xfId="562" xr:uid="{00000000-0005-0000-0000-000037020000}"/>
    <cellStyle name="Heading 2" xfId="563" xr:uid="{00000000-0005-0000-0000-000038020000}"/>
    <cellStyle name="Heading 2 2" xfId="564" xr:uid="{00000000-0005-0000-0000-000039020000}"/>
    <cellStyle name="Heading 2 2 2" xfId="565" xr:uid="{00000000-0005-0000-0000-00003A020000}"/>
    <cellStyle name="Heading 2 2 2 2" xfId="566" xr:uid="{00000000-0005-0000-0000-00003B020000}"/>
    <cellStyle name="Heading 2 2 3" xfId="567" xr:uid="{00000000-0005-0000-0000-00003C020000}"/>
    <cellStyle name="Heading 2 3" xfId="568" xr:uid="{00000000-0005-0000-0000-00003D020000}"/>
    <cellStyle name="Heading 2 3 2" xfId="569" xr:uid="{00000000-0005-0000-0000-00003E020000}"/>
    <cellStyle name="Heading 2 4" xfId="570" xr:uid="{00000000-0005-0000-0000-00003F020000}"/>
    <cellStyle name="Heading 3" xfId="571" xr:uid="{00000000-0005-0000-0000-000040020000}"/>
    <cellStyle name="Heading 3 2" xfId="572" xr:uid="{00000000-0005-0000-0000-000041020000}"/>
    <cellStyle name="Heading 3 2 2" xfId="573" xr:uid="{00000000-0005-0000-0000-000042020000}"/>
    <cellStyle name="Heading 3 2 2 2" xfId="574" xr:uid="{00000000-0005-0000-0000-000043020000}"/>
    <cellStyle name="Heading 3 2 3" xfId="575" xr:uid="{00000000-0005-0000-0000-000044020000}"/>
    <cellStyle name="Heading 3 3" xfId="576" xr:uid="{00000000-0005-0000-0000-000045020000}"/>
    <cellStyle name="Heading 3 3 2" xfId="577" xr:uid="{00000000-0005-0000-0000-000046020000}"/>
    <cellStyle name="Heading 3 4" xfId="578" xr:uid="{00000000-0005-0000-0000-000047020000}"/>
    <cellStyle name="Heading 4" xfId="579" xr:uid="{00000000-0005-0000-0000-000048020000}"/>
    <cellStyle name="Heading 4 2" xfId="580" xr:uid="{00000000-0005-0000-0000-000049020000}"/>
    <cellStyle name="Heading 4 2 2" xfId="581" xr:uid="{00000000-0005-0000-0000-00004A020000}"/>
    <cellStyle name="Heading 4 2 2 2" xfId="582" xr:uid="{00000000-0005-0000-0000-00004B020000}"/>
    <cellStyle name="Heading 4 2 3" xfId="583" xr:uid="{00000000-0005-0000-0000-00004C020000}"/>
    <cellStyle name="Heading 4 3" xfId="584" xr:uid="{00000000-0005-0000-0000-00004D020000}"/>
    <cellStyle name="Heading 4 3 2" xfId="585" xr:uid="{00000000-0005-0000-0000-00004E020000}"/>
    <cellStyle name="Heading 4 4" xfId="586" xr:uid="{00000000-0005-0000-0000-00004F020000}"/>
    <cellStyle name="Hyperlink 2" xfId="1170" xr:uid="{00000000-0005-0000-0000-000050020000}"/>
    <cellStyle name="Input 2" xfId="587" xr:uid="{00000000-0005-0000-0000-000051020000}"/>
    <cellStyle name="Komma 2" xfId="1162" xr:uid="{00000000-0005-0000-0000-000052020000}"/>
    <cellStyle name="Linked Cell" xfId="1158" xr:uid="{00000000-0005-0000-0000-000053020000}"/>
    <cellStyle name="Linked Cell 2" xfId="588" xr:uid="{00000000-0005-0000-0000-000054020000}"/>
    <cellStyle name="Linked Cell 2 2" xfId="589" xr:uid="{00000000-0005-0000-0000-000055020000}"/>
    <cellStyle name="Neutral" xfId="590" builtinId="28" customBuiltin="1"/>
    <cellStyle name="Neutral 2" xfId="1171" xr:uid="{00000000-0005-0000-0000-000057020000}"/>
    <cellStyle name="Normal" xfId="0" builtinId="0"/>
    <cellStyle name="Normal 2" xfId="591" xr:uid="{00000000-0005-0000-0000-000058020000}"/>
    <cellStyle name="Normal 3" xfId="1169" xr:uid="{00000000-0005-0000-0000-000059020000}"/>
    <cellStyle name="Note" xfId="592" xr:uid="{00000000-0005-0000-0000-00005A020000}"/>
    <cellStyle name="Note 2" xfId="593" xr:uid="{00000000-0005-0000-0000-00005B020000}"/>
    <cellStyle name="Note 2 2" xfId="594" xr:uid="{00000000-0005-0000-0000-00005C020000}"/>
    <cellStyle name="Note 3" xfId="595" xr:uid="{00000000-0005-0000-0000-00005D020000}"/>
    <cellStyle name="Note 3 2" xfId="596" xr:uid="{00000000-0005-0000-0000-00005E020000}"/>
    <cellStyle name="Note 4" xfId="597" xr:uid="{00000000-0005-0000-0000-00005F020000}"/>
    <cellStyle name="Note 4 2" xfId="598" xr:uid="{00000000-0005-0000-0000-000060020000}"/>
    <cellStyle name="Note 5" xfId="599" xr:uid="{00000000-0005-0000-0000-000061020000}"/>
    <cellStyle name="Note 5 2" xfId="600" xr:uid="{00000000-0005-0000-0000-000062020000}"/>
    <cellStyle name="Note 5 2 2" xfId="601" xr:uid="{00000000-0005-0000-0000-000063020000}"/>
    <cellStyle name="Note 6" xfId="602" xr:uid="{00000000-0005-0000-0000-000064020000}"/>
    <cellStyle name="Notiz 10" xfId="603" xr:uid="{00000000-0005-0000-0000-000065020000}"/>
    <cellStyle name="Notiz 2" xfId="604" xr:uid="{00000000-0005-0000-0000-000066020000}"/>
    <cellStyle name="Notiz 2 2" xfId="605" xr:uid="{00000000-0005-0000-0000-000067020000}"/>
    <cellStyle name="Notiz 2 2 2" xfId="606" xr:uid="{00000000-0005-0000-0000-000068020000}"/>
    <cellStyle name="Notiz 2 2 2 2" xfId="607" xr:uid="{00000000-0005-0000-0000-000069020000}"/>
    <cellStyle name="Notiz 2 2 2 2 2" xfId="608" xr:uid="{00000000-0005-0000-0000-00006A020000}"/>
    <cellStyle name="Notiz 2 2 2 2 2 2" xfId="609" xr:uid="{00000000-0005-0000-0000-00006B020000}"/>
    <cellStyle name="Notiz 2 2 2 2 2 3" xfId="610" xr:uid="{00000000-0005-0000-0000-00006C020000}"/>
    <cellStyle name="Notiz 2 2 2 2 2 4" xfId="611" xr:uid="{00000000-0005-0000-0000-00006D020000}"/>
    <cellStyle name="Notiz 2 2 2 2 3" xfId="612" xr:uid="{00000000-0005-0000-0000-00006E020000}"/>
    <cellStyle name="Notiz 2 2 2 2 4" xfId="613" xr:uid="{00000000-0005-0000-0000-00006F020000}"/>
    <cellStyle name="Notiz 2 2 2 2 5" xfId="614" xr:uid="{00000000-0005-0000-0000-000070020000}"/>
    <cellStyle name="Notiz 2 2 2 3" xfId="615" xr:uid="{00000000-0005-0000-0000-000071020000}"/>
    <cellStyle name="Notiz 2 2 2 3 2" xfId="616" xr:uid="{00000000-0005-0000-0000-000072020000}"/>
    <cellStyle name="Notiz 2 2 2 3 3" xfId="617" xr:uid="{00000000-0005-0000-0000-000073020000}"/>
    <cellStyle name="Notiz 2 2 2 3 4" xfId="618" xr:uid="{00000000-0005-0000-0000-000074020000}"/>
    <cellStyle name="Notiz 2 2 2 4" xfId="619" xr:uid="{00000000-0005-0000-0000-000075020000}"/>
    <cellStyle name="Notiz 2 2 2 5" xfId="620" xr:uid="{00000000-0005-0000-0000-000076020000}"/>
    <cellStyle name="Notiz 2 2 2 6" xfId="621" xr:uid="{00000000-0005-0000-0000-000077020000}"/>
    <cellStyle name="Notiz 2 2 3" xfId="622" xr:uid="{00000000-0005-0000-0000-000078020000}"/>
    <cellStyle name="Notiz 2 2 3 2" xfId="623" xr:uid="{00000000-0005-0000-0000-000079020000}"/>
    <cellStyle name="Notiz 2 2 3 2 2" xfId="624" xr:uid="{00000000-0005-0000-0000-00007A020000}"/>
    <cellStyle name="Notiz 2 2 3 2 3" xfId="625" xr:uid="{00000000-0005-0000-0000-00007B020000}"/>
    <cellStyle name="Notiz 2 2 3 2 4" xfId="626" xr:uid="{00000000-0005-0000-0000-00007C020000}"/>
    <cellStyle name="Notiz 2 2 3 3" xfId="627" xr:uid="{00000000-0005-0000-0000-00007D020000}"/>
    <cellStyle name="Notiz 2 2 3 4" xfId="628" xr:uid="{00000000-0005-0000-0000-00007E020000}"/>
    <cellStyle name="Notiz 2 2 3 5" xfId="629" xr:uid="{00000000-0005-0000-0000-00007F020000}"/>
    <cellStyle name="Notiz 2 2 4" xfId="630" xr:uid="{00000000-0005-0000-0000-000080020000}"/>
    <cellStyle name="Notiz 2 2 4 2" xfId="631" xr:uid="{00000000-0005-0000-0000-000081020000}"/>
    <cellStyle name="Notiz 2 2 4 2 2" xfId="632" xr:uid="{00000000-0005-0000-0000-000082020000}"/>
    <cellStyle name="Notiz 2 2 4 3" xfId="633" xr:uid="{00000000-0005-0000-0000-000083020000}"/>
    <cellStyle name="Notiz 2 2 4 3 2" xfId="634" xr:uid="{00000000-0005-0000-0000-000084020000}"/>
    <cellStyle name="Notiz 2 2 4 3 2 2" xfId="635" xr:uid="{00000000-0005-0000-0000-000085020000}"/>
    <cellStyle name="Notiz 2 2 4 3 3" xfId="636" xr:uid="{00000000-0005-0000-0000-000086020000}"/>
    <cellStyle name="Notiz 2 2 4 3 3 2" xfId="637" xr:uid="{00000000-0005-0000-0000-000087020000}"/>
    <cellStyle name="Notiz 2 2 4 3 4" xfId="638" xr:uid="{00000000-0005-0000-0000-000088020000}"/>
    <cellStyle name="Notiz 2 2 4 4" xfId="639" xr:uid="{00000000-0005-0000-0000-000089020000}"/>
    <cellStyle name="Notiz 2 2 4 4 2" xfId="640" xr:uid="{00000000-0005-0000-0000-00008A020000}"/>
    <cellStyle name="Notiz 2 2 4 4 2 2" xfId="641" xr:uid="{00000000-0005-0000-0000-00008B020000}"/>
    <cellStyle name="Notiz 2 2 4 5" xfId="642" xr:uid="{00000000-0005-0000-0000-00008C020000}"/>
    <cellStyle name="Notiz 2 2 5" xfId="643" xr:uid="{00000000-0005-0000-0000-00008D020000}"/>
    <cellStyle name="Notiz 2 2 5 2" xfId="644" xr:uid="{00000000-0005-0000-0000-00008E020000}"/>
    <cellStyle name="Notiz 2 2 5 2 2" xfId="645" xr:uid="{00000000-0005-0000-0000-00008F020000}"/>
    <cellStyle name="Notiz 2 2 5 3" xfId="646" xr:uid="{00000000-0005-0000-0000-000090020000}"/>
    <cellStyle name="Notiz 2 2 5 3 2" xfId="647" xr:uid="{00000000-0005-0000-0000-000091020000}"/>
    <cellStyle name="Notiz 2 2 5 4" xfId="648" xr:uid="{00000000-0005-0000-0000-000092020000}"/>
    <cellStyle name="Notiz 2 2 5 4 2" xfId="649" xr:uid="{00000000-0005-0000-0000-000093020000}"/>
    <cellStyle name="Notiz 2 2 5 4 3" xfId="650" xr:uid="{00000000-0005-0000-0000-000094020000}"/>
    <cellStyle name="Notiz 2 2 5 5" xfId="651" xr:uid="{00000000-0005-0000-0000-000095020000}"/>
    <cellStyle name="Notiz 2 2 6" xfId="652" xr:uid="{00000000-0005-0000-0000-000096020000}"/>
    <cellStyle name="Notiz 2 3" xfId="653" xr:uid="{00000000-0005-0000-0000-000097020000}"/>
    <cellStyle name="Notiz 2 3 2" xfId="654" xr:uid="{00000000-0005-0000-0000-000098020000}"/>
    <cellStyle name="Notiz 2 3 2 2" xfId="655" xr:uid="{00000000-0005-0000-0000-000099020000}"/>
    <cellStyle name="Notiz 2 3 2 2 2" xfId="656" xr:uid="{00000000-0005-0000-0000-00009A020000}"/>
    <cellStyle name="Notiz 2 3 2 2 3" xfId="657" xr:uid="{00000000-0005-0000-0000-00009B020000}"/>
    <cellStyle name="Notiz 2 3 2 2 4" xfId="658" xr:uid="{00000000-0005-0000-0000-00009C020000}"/>
    <cellStyle name="Notiz 2 3 2 3" xfId="659" xr:uid="{00000000-0005-0000-0000-00009D020000}"/>
    <cellStyle name="Notiz 2 3 2 4" xfId="660" xr:uid="{00000000-0005-0000-0000-00009E020000}"/>
    <cellStyle name="Notiz 2 3 2 5" xfId="661" xr:uid="{00000000-0005-0000-0000-00009F020000}"/>
    <cellStyle name="Notiz 2 3 3" xfId="662" xr:uid="{00000000-0005-0000-0000-0000A0020000}"/>
    <cellStyle name="Notiz 2 3 3 2" xfId="663" xr:uid="{00000000-0005-0000-0000-0000A1020000}"/>
    <cellStyle name="Notiz 2 3 3 3" xfId="664" xr:uid="{00000000-0005-0000-0000-0000A2020000}"/>
    <cellStyle name="Notiz 2 3 3 4" xfId="665" xr:uid="{00000000-0005-0000-0000-0000A3020000}"/>
    <cellStyle name="Notiz 2 3 4" xfId="666" xr:uid="{00000000-0005-0000-0000-0000A4020000}"/>
    <cellStyle name="Notiz 2 3 5" xfId="667" xr:uid="{00000000-0005-0000-0000-0000A5020000}"/>
    <cellStyle name="Notiz 2 3 6" xfId="668" xr:uid="{00000000-0005-0000-0000-0000A6020000}"/>
    <cellStyle name="Notiz 2 4" xfId="669" xr:uid="{00000000-0005-0000-0000-0000A7020000}"/>
    <cellStyle name="Notiz 2 4 2" xfId="670" xr:uid="{00000000-0005-0000-0000-0000A8020000}"/>
    <cellStyle name="Notiz 2 4 2 2" xfId="671" xr:uid="{00000000-0005-0000-0000-0000A9020000}"/>
    <cellStyle name="Notiz 2 4 2 3" xfId="672" xr:uid="{00000000-0005-0000-0000-0000AA020000}"/>
    <cellStyle name="Notiz 2 4 2 4" xfId="673" xr:uid="{00000000-0005-0000-0000-0000AB020000}"/>
    <cellStyle name="Notiz 2 4 3" xfId="674" xr:uid="{00000000-0005-0000-0000-0000AC020000}"/>
    <cellStyle name="Notiz 2 4 4" xfId="675" xr:uid="{00000000-0005-0000-0000-0000AD020000}"/>
    <cellStyle name="Notiz 2 4 5" xfId="676" xr:uid="{00000000-0005-0000-0000-0000AE020000}"/>
    <cellStyle name="Notiz 2 5" xfId="677" xr:uid="{00000000-0005-0000-0000-0000AF020000}"/>
    <cellStyle name="Notiz 2 5 2" xfId="678" xr:uid="{00000000-0005-0000-0000-0000B0020000}"/>
    <cellStyle name="Notiz 2 5 3" xfId="679" xr:uid="{00000000-0005-0000-0000-0000B1020000}"/>
    <cellStyle name="Notiz 2 5 4" xfId="680" xr:uid="{00000000-0005-0000-0000-0000B2020000}"/>
    <cellStyle name="Notiz 2 6" xfId="681" xr:uid="{00000000-0005-0000-0000-0000B3020000}"/>
    <cellStyle name="Notiz 2 7" xfId="682" xr:uid="{00000000-0005-0000-0000-0000B4020000}"/>
    <cellStyle name="Notiz 2 8" xfId="683" xr:uid="{00000000-0005-0000-0000-0000B5020000}"/>
    <cellStyle name="Notiz 3" xfId="684" xr:uid="{00000000-0005-0000-0000-0000B6020000}"/>
    <cellStyle name="Notiz 3 2" xfId="685" xr:uid="{00000000-0005-0000-0000-0000B7020000}"/>
    <cellStyle name="Notiz 3 2 2" xfId="686" xr:uid="{00000000-0005-0000-0000-0000B8020000}"/>
    <cellStyle name="Notiz 3 2 2 2" xfId="687" xr:uid="{00000000-0005-0000-0000-0000B9020000}"/>
    <cellStyle name="Notiz 3 2 2 2 2" xfId="688" xr:uid="{00000000-0005-0000-0000-0000BA020000}"/>
    <cellStyle name="Notiz 3 2 2 2 3" xfId="689" xr:uid="{00000000-0005-0000-0000-0000BB020000}"/>
    <cellStyle name="Notiz 3 2 2 2 4" xfId="690" xr:uid="{00000000-0005-0000-0000-0000BC020000}"/>
    <cellStyle name="Notiz 3 2 2 3" xfId="691" xr:uid="{00000000-0005-0000-0000-0000BD020000}"/>
    <cellStyle name="Notiz 3 2 2 4" xfId="692" xr:uid="{00000000-0005-0000-0000-0000BE020000}"/>
    <cellStyle name="Notiz 3 2 2 5" xfId="693" xr:uid="{00000000-0005-0000-0000-0000BF020000}"/>
    <cellStyle name="Notiz 3 2 3" xfId="694" xr:uid="{00000000-0005-0000-0000-0000C0020000}"/>
    <cellStyle name="Notiz 3 2 3 2" xfId="695" xr:uid="{00000000-0005-0000-0000-0000C1020000}"/>
    <cellStyle name="Notiz 3 2 3 3" xfId="696" xr:uid="{00000000-0005-0000-0000-0000C2020000}"/>
    <cellStyle name="Notiz 3 2 3 4" xfId="697" xr:uid="{00000000-0005-0000-0000-0000C3020000}"/>
    <cellStyle name="Notiz 3 2 4" xfId="698" xr:uid="{00000000-0005-0000-0000-0000C4020000}"/>
    <cellStyle name="Notiz 3 2 5" xfId="699" xr:uid="{00000000-0005-0000-0000-0000C5020000}"/>
    <cellStyle name="Notiz 3 2 6" xfId="700" xr:uid="{00000000-0005-0000-0000-0000C6020000}"/>
    <cellStyle name="Notiz 3 3" xfId="701" xr:uid="{00000000-0005-0000-0000-0000C7020000}"/>
    <cellStyle name="Notiz 3 3 2" xfId="702" xr:uid="{00000000-0005-0000-0000-0000C8020000}"/>
    <cellStyle name="Notiz 3 3 2 2" xfId="703" xr:uid="{00000000-0005-0000-0000-0000C9020000}"/>
    <cellStyle name="Notiz 3 3 2 3" xfId="704" xr:uid="{00000000-0005-0000-0000-0000CA020000}"/>
    <cellStyle name="Notiz 3 3 2 4" xfId="705" xr:uid="{00000000-0005-0000-0000-0000CB020000}"/>
    <cellStyle name="Notiz 3 3 3" xfId="706" xr:uid="{00000000-0005-0000-0000-0000CC020000}"/>
    <cellStyle name="Notiz 3 3 4" xfId="707" xr:uid="{00000000-0005-0000-0000-0000CD020000}"/>
    <cellStyle name="Notiz 3 3 5" xfId="708" xr:uid="{00000000-0005-0000-0000-0000CE020000}"/>
    <cellStyle name="Notiz 3 4" xfId="709" xr:uid="{00000000-0005-0000-0000-0000CF020000}"/>
    <cellStyle name="Notiz 3 4 2" xfId="710" xr:uid="{00000000-0005-0000-0000-0000D0020000}"/>
    <cellStyle name="Notiz 3 4 3" xfId="711" xr:uid="{00000000-0005-0000-0000-0000D1020000}"/>
    <cellStyle name="Notiz 3 4 4" xfId="712" xr:uid="{00000000-0005-0000-0000-0000D2020000}"/>
    <cellStyle name="Notiz 3 5" xfId="713" xr:uid="{00000000-0005-0000-0000-0000D3020000}"/>
    <cellStyle name="Notiz 3 6" xfId="714" xr:uid="{00000000-0005-0000-0000-0000D4020000}"/>
    <cellStyle name="Notiz 3 7" xfId="715" xr:uid="{00000000-0005-0000-0000-0000D5020000}"/>
    <cellStyle name="Notiz 4" xfId="716" xr:uid="{00000000-0005-0000-0000-0000D6020000}"/>
    <cellStyle name="Notiz 4 2" xfId="717" xr:uid="{00000000-0005-0000-0000-0000D7020000}"/>
    <cellStyle name="Notiz 4 2 2" xfId="718" xr:uid="{00000000-0005-0000-0000-0000D8020000}"/>
    <cellStyle name="Notiz 4 2 2 2" xfId="719" xr:uid="{00000000-0005-0000-0000-0000D9020000}"/>
    <cellStyle name="Notiz 4 2 2 3" xfId="720" xr:uid="{00000000-0005-0000-0000-0000DA020000}"/>
    <cellStyle name="Notiz 4 2 2 4" xfId="721" xr:uid="{00000000-0005-0000-0000-0000DB020000}"/>
    <cellStyle name="Notiz 4 2 3" xfId="722" xr:uid="{00000000-0005-0000-0000-0000DC020000}"/>
    <cellStyle name="Notiz 4 2 4" xfId="723" xr:uid="{00000000-0005-0000-0000-0000DD020000}"/>
    <cellStyle name="Notiz 4 2 5" xfId="724" xr:uid="{00000000-0005-0000-0000-0000DE020000}"/>
    <cellStyle name="Notiz 4 3" xfId="725" xr:uid="{00000000-0005-0000-0000-0000DF020000}"/>
    <cellStyle name="Notiz 4 3 2" xfId="726" xr:uid="{00000000-0005-0000-0000-0000E0020000}"/>
    <cellStyle name="Notiz 4 3 3" xfId="727" xr:uid="{00000000-0005-0000-0000-0000E1020000}"/>
    <cellStyle name="Notiz 4 3 4" xfId="728" xr:uid="{00000000-0005-0000-0000-0000E2020000}"/>
    <cellStyle name="Notiz 4 4" xfId="729" xr:uid="{00000000-0005-0000-0000-0000E3020000}"/>
    <cellStyle name="Notiz 4 5" xfId="730" xr:uid="{00000000-0005-0000-0000-0000E4020000}"/>
    <cellStyle name="Notiz 4 6" xfId="731" xr:uid="{00000000-0005-0000-0000-0000E5020000}"/>
    <cellStyle name="Notiz 5" xfId="732" xr:uid="{00000000-0005-0000-0000-0000E6020000}"/>
    <cellStyle name="Notiz 5 2" xfId="733" xr:uid="{00000000-0005-0000-0000-0000E7020000}"/>
    <cellStyle name="Notiz 5 2 2" xfId="734" xr:uid="{00000000-0005-0000-0000-0000E8020000}"/>
    <cellStyle name="Notiz 5 2 2 2" xfId="735" xr:uid="{00000000-0005-0000-0000-0000E9020000}"/>
    <cellStyle name="Notiz 5 2 2 3" xfId="736" xr:uid="{00000000-0005-0000-0000-0000EA020000}"/>
    <cellStyle name="Notiz 5 2 2 4" xfId="737" xr:uid="{00000000-0005-0000-0000-0000EB020000}"/>
    <cellStyle name="Notiz 5 2 3" xfId="738" xr:uid="{00000000-0005-0000-0000-0000EC020000}"/>
    <cellStyle name="Notiz 5 2 4" xfId="739" xr:uid="{00000000-0005-0000-0000-0000ED020000}"/>
    <cellStyle name="Notiz 5 2 5" xfId="740" xr:uid="{00000000-0005-0000-0000-0000EE020000}"/>
    <cellStyle name="Notiz 5 3" xfId="741" xr:uid="{00000000-0005-0000-0000-0000EF020000}"/>
    <cellStyle name="Notiz 5 3 2" xfId="742" xr:uid="{00000000-0005-0000-0000-0000F0020000}"/>
    <cellStyle name="Notiz 5 3 3" xfId="743" xr:uid="{00000000-0005-0000-0000-0000F1020000}"/>
    <cellStyle name="Notiz 5 3 4" xfId="744" xr:uid="{00000000-0005-0000-0000-0000F2020000}"/>
    <cellStyle name="Notiz 5 4" xfId="745" xr:uid="{00000000-0005-0000-0000-0000F3020000}"/>
    <cellStyle name="Notiz 5 5" xfId="746" xr:uid="{00000000-0005-0000-0000-0000F4020000}"/>
    <cellStyle name="Notiz 5 6" xfId="747" xr:uid="{00000000-0005-0000-0000-0000F5020000}"/>
    <cellStyle name="Notiz 6" xfId="748" xr:uid="{00000000-0005-0000-0000-0000F6020000}"/>
    <cellStyle name="Notiz 6 2" xfId="749" xr:uid="{00000000-0005-0000-0000-0000F7020000}"/>
    <cellStyle name="Notiz 6 2 2" xfId="750" xr:uid="{00000000-0005-0000-0000-0000F8020000}"/>
    <cellStyle name="Notiz 6 2 3" xfId="751" xr:uid="{00000000-0005-0000-0000-0000F9020000}"/>
    <cellStyle name="Notiz 6 2 4" xfId="752" xr:uid="{00000000-0005-0000-0000-0000FA020000}"/>
    <cellStyle name="Notiz 6 3" xfId="753" xr:uid="{00000000-0005-0000-0000-0000FB020000}"/>
    <cellStyle name="Notiz 6 4" xfId="754" xr:uid="{00000000-0005-0000-0000-0000FC020000}"/>
    <cellStyle name="Notiz 6 5" xfId="755" xr:uid="{00000000-0005-0000-0000-0000FD020000}"/>
    <cellStyle name="Notiz 7" xfId="756" xr:uid="{00000000-0005-0000-0000-0000FE020000}"/>
    <cellStyle name="Notiz 7 2" xfId="757" xr:uid="{00000000-0005-0000-0000-0000FF020000}"/>
    <cellStyle name="Notiz 7 3" xfId="758" xr:uid="{00000000-0005-0000-0000-000000030000}"/>
    <cellStyle name="Notiz 7 4" xfId="759" xr:uid="{00000000-0005-0000-0000-000001030000}"/>
    <cellStyle name="Notiz 8" xfId="760" xr:uid="{00000000-0005-0000-0000-000002030000}"/>
    <cellStyle name="Notiz 8 2" xfId="761" xr:uid="{00000000-0005-0000-0000-000003030000}"/>
    <cellStyle name="Notiz 9" xfId="762" xr:uid="{00000000-0005-0000-0000-000004030000}"/>
    <cellStyle name="Output 2" xfId="763" xr:uid="{00000000-0005-0000-0000-000005030000}"/>
    <cellStyle name="Percent" xfId="1168" builtinId="5"/>
    <cellStyle name="Percent 2" xfId="1166" xr:uid="{00000000-0005-0000-0000-000006030000}"/>
    <cellStyle name="Prozent 10" xfId="764" xr:uid="{00000000-0005-0000-0000-000008030000}"/>
    <cellStyle name="Prozent 10 2" xfId="765" xr:uid="{00000000-0005-0000-0000-000009030000}"/>
    <cellStyle name="Prozent 10 2 2" xfId="766" xr:uid="{00000000-0005-0000-0000-00000A030000}"/>
    <cellStyle name="Prozent 10 3" xfId="767" xr:uid="{00000000-0005-0000-0000-00000B030000}"/>
    <cellStyle name="Prozent 10 3 2" xfId="768" xr:uid="{00000000-0005-0000-0000-00000C030000}"/>
    <cellStyle name="Prozent 10 4" xfId="769" xr:uid="{00000000-0005-0000-0000-00000D030000}"/>
    <cellStyle name="Prozent 10 4 2" xfId="770" xr:uid="{00000000-0005-0000-0000-00000E030000}"/>
    <cellStyle name="Prozent 10 4 3" xfId="771" xr:uid="{00000000-0005-0000-0000-00000F030000}"/>
    <cellStyle name="Prozent 10 5" xfId="772" xr:uid="{00000000-0005-0000-0000-000010030000}"/>
    <cellStyle name="Prozent 11" xfId="773" xr:uid="{00000000-0005-0000-0000-000011030000}"/>
    <cellStyle name="Prozent 11 2" xfId="774" xr:uid="{00000000-0005-0000-0000-000012030000}"/>
    <cellStyle name="Prozent 12" xfId="775" xr:uid="{00000000-0005-0000-0000-000013030000}"/>
    <cellStyle name="Prozent 12 2" xfId="776" xr:uid="{00000000-0005-0000-0000-000014030000}"/>
    <cellStyle name="Prozent 13" xfId="777" xr:uid="{00000000-0005-0000-0000-000015030000}"/>
    <cellStyle name="Prozent 14" xfId="778" xr:uid="{00000000-0005-0000-0000-000016030000}"/>
    <cellStyle name="Prozent 2" xfId="779" xr:uid="{00000000-0005-0000-0000-000017030000}"/>
    <cellStyle name="Prozent 3" xfId="780" xr:uid="{00000000-0005-0000-0000-000018030000}"/>
    <cellStyle name="Prozent 3 2" xfId="781" xr:uid="{00000000-0005-0000-0000-000019030000}"/>
    <cellStyle name="Prozent 3 2 2" xfId="782" xr:uid="{00000000-0005-0000-0000-00001A030000}"/>
    <cellStyle name="Prozent 3 2 2 2" xfId="783" xr:uid="{00000000-0005-0000-0000-00001B030000}"/>
    <cellStyle name="Prozent 3 2 2 2 2" xfId="784" xr:uid="{00000000-0005-0000-0000-00001C030000}"/>
    <cellStyle name="Prozent 3 2 2 2 2 2" xfId="785" xr:uid="{00000000-0005-0000-0000-00001D030000}"/>
    <cellStyle name="Prozent 3 2 2 2 2 3" xfId="786" xr:uid="{00000000-0005-0000-0000-00001E030000}"/>
    <cellStyle name="Prozent 3 2 2 2 2 4" xfId="787" xr:uid="{00000000-0005-0000-0000-00001F030000}"/>
    <cellStyle name="Prozent 3 2 2 2 3" xfId="788" xr:uid="{00000000-0005-0000-0000-000020030000}"/>
    <cellStyle name="Prozent 3 2 2 2 4" xfId="789" xr:uid="{00000000-0005-0000-0000-000021030000}"/>
    <cellStyle name="Prozent 3 2 2 2 5" xfId="790" xr:uid="{00000000-0005-0000-0000-000022030000}"/>
    <cellStyle name="Prozent 3 2 2 3" xfId="791" xr:uid="{00000000-0005-0000-0000-000023030000}"/>
    <cellStyle name="Prozent 3 2 2 3 2" xfId="792" xr:uid="{00000000-0005-0000-0000-000024030000}"/>
    <cellStyle name="Prozent 3 2 2 3 3" xfId="793" xr:uid="{00000000-0005-0000-0000-000025030000}"/>
    <cellStyle name="Prozent 3 2 2 3 4" xfId="794" xr:uid="{00000000-0005-0000-0000-000026030000}"/>
    <cellStyle name="Prozent 3 2 2 4" xfId="795" xr:uid="{00000000-0005-0000-0000-000027030000}"/>
    <cellStyle name="Prozent 3 2 2 5" xfId="796" xr:uid="{00000000-0005-0000-0000-000028030000}"/>
    <cellStyle name="Prozent 3 2 2 6" xfId="797" xr:uid="{00000000-0005-0000-0000-000029030000}"/>
    <cellStyle name="Prozent 3 2 3" xfId="798" xr:uid="{00000000-0005-0000-0000-00002A030000}"/>
    <cellStyle name="Prozent 3 2 3 2" xfId="799" xr:uid="{00000000-0005-0000-0000-00002B030000}"/>
    <cellStyle name="Prozent 3 2 3 2 2" xfId="800" xr:uid="{00000000-0005-0000-0000-00002C030000}"/>
    <cellStyle name="Prozent 3 2 3 2 3" xfId="801" xr:uid="{00000000-0005-0000-0000-00002D030000}"/>
    <cellStyle name="Prozent 3 2 3 2 4" xfId="802" xr:uid="{00000000-0005-0000-0000-00002E030000}"/>
    <cellStyle name="Prozent 3 2 3 3" xfId="803" xr:uid="{00000000-0005-0000-0000-00002F030000}"/>
    <cellStyle name="Prozent 3 2 3 4" xfId="804" xr:uid="{00000000-0005-0000-0000-000030030000}"/>
    <cellStyle name="Prozent 3 2 3 5" xfId="805" xr:uid="{00000000-0005-0000-0000-000031030000}"/>
    <cellStyle name="Prozent 3 2 4" xfId="806" xr:uid="{00000000-0005-0000-0000-000032030000}"/>
    <cellStyle name="Prozent 3 2 4 2" xfId="807" xr:uid="{00000000-0005-0000-0000-000033030000}"/>
    <cellStyle name="Prozent 3 2 4 2 2" xfId="808" xr:uid="{00000000-0005-0000-0000-000034030000}"/>
    <cellStyle name="Prozent 3 2 4 3" xfId="809" xr:uid="{00000000-0005-0000-0000-000035030000}"/>
    <cellStyle name="Prozent 3 2 4 4" xfId="810" xr:uid="{00000000-0005-0000-0000-000036030000}"/>
    <cellStyle name="Prozent 3 2 4 5" xfId="811" xr:uid="{00000000-0005-0000-0000-000037030000}"/>
    <cellStyle name="Prozent 3 2 5" xfId="812" xr:uid="{00000000-0005-0000-0000-000038030000}"/>
    <cellStyle name="Prozent 3 2 6" xfId="813" xr:uid="{00000000-0005-0000-0000-000039030000}"/>
    <cellStyle name="Prozent 3 3" xfId="814" xr:uid="{00000000-0005-0000-0000-00003A030000}"/>
    <cellStyle name="Prozent 3 3 2" xfId="815" xr:uid="{00000000-0005-0000-0000-00003B030000}"/>
    <cellStyle name="Prozent 3 3 2 2" xfId="816" xr:uid="{00000000-0005-0000-0000-00003C030000}"/>
    <cellStyle name="Prozent 3 3 2 2 2" xfId="817" xr:uid="{00000000-0005-0000-0000-00003D030000}"/>
    <cellStyle name="Prozent 3 3 2 2 3" xfId="818" xr:uid="{00000000-0005-0000-0000-00003E030000}"/>
    <cellStyle name="Prozent 3 3 2 2 4" xfId="819" xr:uid="{00000000-0005-0000-0000-00003F030000}"/>
    <cellStyle name="Prozent 3 3 2 3" xfId="820" xr:uid="{00000000-0005-0000-0000-000040030000}"/>
    <cellStyle name="Prozent 3 3 2 4" xfId="821" xr:uid="{00000000-0005-0000-0000-000041030000}"/>
    <cellStyle name="Prozent 3 3 2 5" xfId="822" xr:uid="{00000000-0005-0000-0000-000042030000}"/>
    <cellStyle name="Prozent 3 3 3" xfId="823" xr:uid="{00000000-0005-0000-0000-000043030000}"/>
    <cellStyle name="Prozent 3 3 3 2" xfId="824" xr:uid="{00000000-0005-0000-0000-000044030000}"/>
    <cellStyle name="Prozent 3 3 3 3" xfId="825" xr:uid="{00000000-0005-0000-0000-000045030000}"/>
    <cellStyle name="Prozent 3 3 3 4" xfId="826" xr:uid="{00000000-0005-0000-0000-000046030000}"/>
    <cellStyle name="Prozent 3 3 4" xfId="827" xr:uid="{00000000-0005-0000-0000-000047030000}"/>
    <cellStyle name="Prozent 3 3 5" xfId="828" xr:uid="{00000000-0005-0000-0000-000048030000}"/>
    <cellStyle name="Prozent 3 3 6" xfId="829" xr:uid="{00000000-0005-0000-0000-000049030000}"/>
    <cellStyle name="Prozent 3 4" xfId="830" xr:uid="{00000000-0005-0000-0000-00004A030000}"/>
    <cellStyle name="Prozent 3 4 2" xfId="831" xr:uid="{00000000-0005-0000-0000-00004B030000}"/>
    <cellStyle name="Prozent 3 4 2 2" xfId="832" xr:uid="{00000000-0005-0000-0000-00004C030000}"/>
    <cellStyle name="Prozent 3 4 2 3" xfId="833" xr:uid="{00000000-0005-0000-0000-00004D030000}"/>
    <cellStyle name="Prozent 3 4 2 4" xfId="834" xr:uid="{00000000-0005-0000-0000-00004E030000}"/>
    <cellStyle name="Prozent 3 4 3" xfId="835" xr:uid="{00000000-0005-0000-0000-00004F030000}"/>
    <cellStyle name="Prozent 3 4 4" xfId="836" xr:uid="{00000000-0005-0000-0000-000050030000}"/>
    <cellStyle name="Prozent 3 4 5" xfId="837" xr:uid="{00000000-0005-0000-0000-000051030000}"/>
    <cellStyle name="Prozent 3 5" xfId="838" xr:uid="{00000000-0005-0000-0000-000052030000}"/>
    <cellStyle name="Prozent 3 5 2" xfId="839" xr:uid="{00000000-0005-0000-0000-000053030000}"/>
    <cellStyle name="Prozent 3 5 3" xfId="840" xr:uid="{00000000-0005-0000-0000-000054030000}"/>
    <cellStyle name="Prozent 3 5 4" xfId="841" xr:uid="{00000000-0005-0000-0000-000055030000}"/>
    <cellStyle name="Prozent 3 6" xfId="842" xr:uid="{00000000-0005-0000-0000-000056030000}"/>
    <cellStyle name="Prozent 3 7" xfId="843" xr:uid="{00000000-0005-0000-0000-000057030000}"/>
    <cellStyle name="Prozent 3 8" xfId="844" xr:uid="{00000000-0005-0000-0000-000058030000}"/>
    <cellStyle name="Prozent 4" xfId="845" xr:uid="{00000000-0005-0000-0000-000059030000}"/>
    <cellStyle name="Prozent 4 2" xfId="846" xr:uid="{00000000-0005-0000-0000-00005A030000}"/>
    <cellStyle name="Prozent 4 2 2" xfId="847" xr:uid="{00000000-0005-0000-0000-00005B030000}"/>
    <cellStyle name="Prozent 4 2 2 2" xfId="848" xr:uid="{00000000-0005-0000-0000-00005C030000}"/>
    <cellStyle name="Prozent 4 2 2 2 2" xfId="849" xr:uid="{00000000-0005-0000-0000-00005D030000}"/>
    <cellStyle name="Prozent 4 2 2 2 2 2" xfId="850" xr:uid="{00000000-0005-0000-0000-00005E030000}"/>
    <cellStyle name="Prozent 4 2 2 2 2 3" xfId="851" xr:uid="{00000000-0005-0000-0000-00005F030000}"/>
    <cellStyle name="Prozent 4 2 2 2 2 4" xfId="852" xr:uid="{00000000-0005-0000-0000-000060030000}"/>
    <cellStyle name="Prozent 4 2 2 2 3" xfId="853" xr:uid="{00000000-0005-0000-0000-000061030000}"/>
    <cellStyle name="Prozent 4 2 2 2 4" xfId="854" xr:uid="{00000000-0005-0000-0000-000062030000}"/>
    <cellStyle name="Prozent 4 2 2 2 5" xfId="855" xr:uid="{00000000-0005-0000-0000-000063030000}"/>
    <cellStyle name="Prozent 4 2 2 3" xfId="856" xr:uid="{00000000-0005-0000-0000-000064030000}"/>
    <cellStyle name="Prozent 4 2 2 3 2" xfId="857" xr:uid="{00000000-0005-0000-0000-000065030000}"/>
    <cellStyle name="Prozent 4 2 2 3 3" xfId="858" xr:uid="{00000000-0005-0000-0000-000066030000}"/>
    <cellStyle name="Prozent 4 2 2 3 4" xfId="859" xr:uid="{00000000-0005-0000-0000-000067030000}"/>
    <cellStyle name="Prozent 4 2 2 4" xfId="860" xr:uid="{00000000-0005-0000-0000-000068030000}"/>
    <cellStyle name="Prozent 4 2 2 5" xfId="861" xr:uid="{00000000-0005-0000-0000-000069030000}"/>
    <cellStyle name="Prozent 4 2 2 6" xfId="862" xr:uid="{00000000-0005-0000-0000-00006A030000}"/>
    <cellStyle name="Prozent 4 2 3" xfId="863" xr:uid="{00000000-0005-0000-0000-00006B030000}"/>
    <cellStyle name="Prozent 4 2 3 2" xfId="864" xr:uid="{00000000-0005-0000-0000-00006C030000}"/>
    <cellStyle name="Prozent 4 2 3 2 2" xfId="865" xr:uid="{00000000-0005-0000-0000-00006D030000}"/>
    <cellStyle name="Prozent 4 2 3 2 3" xfId="866" xr:uid="{00000000-0005-0000-0000-00006E030000}"/>
    <cellStyle name="Prozent 4 2 3 2 4" xfId="867" xr:uid="{00000000-0005-0000-0000-00006F030000}"/>
    <cellStyle name="Prozent 4 2 3 3" xfId="868" xr:uid="{00000000-0005-0000-0000-000070030000}"/>
    <cellStyle name="Prozent 4 2 3 4" xfId="869" xr:uid="{00000000-0005-0000-0000-000071030000}"/>
    <cellStyle name="Prozent 4 2 3 5" xfId="870" xr:uid="{00000000-0005-0000-0000-000072030000}"/>
    <cellStyle name="Prozent 4 2 4" xfId="871" xr:uid="{00000000-0005-0000-0000-000073030000}"/>
    <cellStyle name="Prozent 4 2 4 2" xfId="872" xr:uid="{00000000-0005-0000-0000-000074030000}"/>
    <cellStyle name="Prozent 4 2 4 3" xfId="873" xr:uid="{00000000-0005-0000-0000-000075030000}"/>
    <cellStyle name="Prozent 4 2 4 4" xfId="874" xr:uid="{00000000-0005-0000-0000-000076030000}"/>
    <cellStyle name="Prozent 4 2 5" xfId="875" xr:uid="{00000000-0005-0000-0000-000077030000}"/>
    <cellStyle name="Prozent 4 2 6" xfId="876" xr:uid="{00000000-0005-0000-0000-000078030000}"/>
    <cellStyle name="Prozent 4 2 7" xfId="877" xr:uid="{00000000-0005-0000-0000-000079030000}"/>
    <cellStyle name="Prozent 4 3" xfId="878" xr:uid="{00000000-0005-0000-0000-00007A030000}"/>
    <cellStyle name="Prozent 4 3 2" xfId="879" xr:uid="{00000000-0005-0000-0000-00007B030000}"/>
    <cellStyle name="Prozent 4 3 2 2" xfId="880" xr:uid="{00000000-0005-0000-0000-00007C030000}"/>
    <cellStyle name="Prozent 4 3 2 2 2" xfId="881" xr:uid="{00000000-0005-0000-0000-00007D030000}"/>
    <cellStyle name="Prozent 4 3 2 2 3" xfId="882" xr:uid="{00000000-0005-0000-0000-00007E030000}"/>
    <cellStyle name="Prozent 4 3 2 2 4" xfId="883" xr:uid="{00000000-0005-0000-0000-00007F030000}"/>
    <cellStyle name="Prozent 4 3 2 3" xfId="884" xr:uid="{00000000-0005-0000-0000-000080030000}"/>
    <cellStyle name="Prozent 4 3 2 4" xfId="885" xr:uid="{00000000-0005-0000-0000-000081030000}"/>
    <cellStyle name="Prozent 4 3 2 5" xfId="886" xr:uid="{00000000-0005-0000-0000-000082030000}"/>
    <cellStyle name="Prozent 4 3 3" xfId="887" xr:uid="{00000000-0005-0000-0000-000083030000}"/>
    <cellStyle name="Prozent 4 3 3 2" xfId="888" xr:uid="{00000000-0005-0000-0000-000084030000}"/>
    <cellStyle name="Prozent 4 3 3 2 2" xfId="889" xr:uid="{00000000-0005-0000-0000-000085030000}"/>
    <cellStyle name="Prozent 4 3 3 2 3" xfId="890" xr:uid="{00000000-0005-0000-0000-000086030000}"/>
    <cellStyle name="Prozent 4 3 3 2 4" xfId="891" xr:uid="{00000000-0005-0000-0000-000087030000}"/>
    <cellStyle name="Prozent 4 3 3 3" xfId="892" xr:uid="{00000000-0005-0000-0000-000088030000}"/>
    <cellStyle name="Prozent 4 3 3 4" xfId="893" xr:uid="{00000000-0005-0000-0000-000089030000}"/>
    <cellStyle name="Prozent 4 3 3 5" xfId="894" xr:uid="{00000000-0005-0000-0000-00008A030000}"/>
    <cellStyle name="Prozent 4 3 4" xfId="895" xr:uid="{00000000-0005-0000-0000-00008B030000}"/>
    <cellStyle name="Prozent 4 3 4 2" xfId="896" xr:uid="{00000000-0005-0000-0000-00008C030000}"/>
    <cellStyle name="Prozent 4 3 4 2 2" xfId="897" xr:uid="{00000000-0005-0000-0000-00008D030000}"/>
    <cellStyle name="Prozent 4 3 4 3" xfId="898" xr:uid="{00000000-0005-0000-0000-00008E030000}"/>
    <cellStyle name="Prozent 4 3 4 3 2" xfId="899" xr:uid="{00000000-0005-0000-0000-00008F030000}"/>
    <cellStyle name="Prozent 4 3 4 4" xfId="900" xr:uid="{00000000-0005-0000-0000-000090030000}"/>
    <cellStyle name="Prozent 4 3 4 4 2" xfId="901" xr:uid="{00000000-0005-0000-0000-000091030000}"/>
    <cellStyle name="Prozent 4 3 4 4 3" xfId="902" xr:uid="{00000000-0005-0000-0000-000092030000}"/>
    <cellStyle name="Prozent 4 3 4 5" xfId="903" xr:uid="{00000000-0005-0000-0000-000093030000}"/>
    <cellStyle name="Prozent 4 3 5" xfId="904" xr:uid="{00000000-0005-0000-0000-000094030000}"/>
    <cellStyle name="Prozent 4 4" xfId="905" xr:uid="{00000000-0005-0000-0000-000095030000}"/>
    <cellStyle name="Prozent 4 4 2" xfId="906" xr:uid="{00000000-0005-0000-0000-000096030000}"/>
    <cellStyle name="Prozent 4 4 2 2" xfId="907" xr:uid="{00000000-0005-0000-0000-000097030000}"/>
    <cellStyle name="Prozent 4 4 2 3" xfId="908" xr:uid="{00000000-0005-0000-0000-000098030000}"/>
    <cellStyle name="Prozent 4 4 2 4" xfId="909" xr:uid="{00000000-0005-0000-0000-000099030000}"/>
    <cellStyle name="Prozent 4 4 3" xfId="910" xr:uid="{00000000-0005-0000-0000-00009A030000}"/>
    <cellStyle name="Prozent 4 4 4" xfId="911" xr:uid="{00000000-0005-0000-0000-00009B030000}"/>
    <cellStyle name="Prozent 4 4 5" xfId="912" xr:uid="{00000000-0005-0000-0000-00009C030000}"/>
    <cellStyle name="Prozent 4 5" xfId="913" xr:uid="{00000000-0005-0000-0000-00009D030000}"/>
    <cellStyle name="Prozent 4 5 2" xfId="914" xr:uid="{00000000-0005-0000-0000-00009E030000}"/>
    <cellStyle name="Prozent 4 5 3" xfId="915" xr:uid="{00000000-0005-0000-0000-00009F030000}"/>
    <cellStyle name="Prozent 4 5 4" xfId="916" xr:uid="{00000000-0005-0000-0000-0000A0030000}"/>
    <cellStyle name="Prozent 4 6" xfId="917" xr:uid="{00000000-0005-0000-0000-0000A1030000}"/>
    <cellStyle name="Prozent 4 7" xfId="918" xr:uid="{00000000-0005-0000-0000-0000A2030000}"/>
    <cellStyle name="Prozent 4 8" xfId="919" xr:uid="{00000000-0005-0000-0000-0000A3030000}"/>
    <cellStyle name="Prozent 5" xfId="920" xr:uid="{00000000-0005-0000-0000-0000A4030000}"/>
    <cellStyle name="Prozent 5 2" xfId="921" xr:uid="{00000000-0005-0000-0000-0000A5030000}"/>
    <cellStyle name="Prozent 5 2 2" xfId="922" xr:uid="{00000000-0005-0000-0000-0000A6030000}"/>
    <cellStyle name="Prozent 5 2 2 2" xfId="923" xr:uid="{00000000-0005-0000-0000-0000A7030000}"/>
    <cellStyle name="Prozent 5 2 2 2 2" xfId="924" xr:uid="{00000000-0005-0000-0000-0000A8030000}"/>
    <cellStyle name="Prozent 5 2 2 2 3" xfId="925" xr:uid="{00000000-0005-0000-0000-0000A9030000}"/>
    <cellStyle name="Prozent 5 2 2 2 4" xfId="926" xr:uid="{00000000-0005-0000-0000-0000AA030000}"/>
    <cellStyle name="Prozent 5 2 2 3" xfId="927" xr:uid="{00000000-0005-0000-0000-0000AB030000}"/>
    <cellStyle name="Prozent 5 2 2 4" xfId="928" xr:uid="{00000000-0005-0000-0000-0000AC030000}"/>
    <cellStyle name="Prozent 5 2 2 5" xfId="929" xr:uid="{00000000-0005-0000-0000-0000AD030000}"/>
    <cellStyle name="Prozent 5 2 3" xfId="930" xr:uid="{00000000-0005-0000-0000-0000AE030000}"/>
    <cellStyle name="Prozent 5 2 3 2" xfId="931" xr:uid="{00000000-0005-0000-0000-0000AF030000}"/>
    <cellStyle name="Prozent 5 2 3 3" xfId="932" xr:uid="{00000000-0005-0000-0000-0000B0030000}"/>
    <cellStyle name="Prozent 5 2 3 4" xfId="933" xr:uid="{00000000-0005-0000-0000-0000B1030000}"/>
    <cellStyle name="Prozent 5 2 4" xfId="934" xr:uid="{00000000-0005-0000-0000-0000B2030000}"/>
    <cellStyle name="Prozent 5 2 5" xfId="935" xr:uid="{00000000-0005-0000-0000-0000B3030000}"/>
    <cellStyle name="Prozent 5 2 6" xfId="936" xr:uid="{00000000-0005-0000-0000-0000B4030000}"/>
    <cellStyle name="Prozent 5 3" xfId="937" xr:uid="{00000000-0005-0000-0000-0000B5030000}"/>
    <cellStyle name="Prozent 5 3 2" xfId="938" xr:uid="{00000000-0005-0000-0000-0000B6030000}"/>
    <cellStyle name="Prozent 5 3 2 2" xfId="939" xr:uid="{00000000-0005-0000-0000-0000B7030000}"/>
    <cellStyle name="Prozent 5 3 2 3" xfId="940" xr:uid="{00000000-0005-0000-0000-0000B8030000}"/>
    <cellStyle name="Prozent 5 3 2 4" xfId="941" xr:uid="{00000000-0005-0000-0000-0000B9030000}"/>
    <cellStyle name="Prozent 5 3 3" xfId="942" xr:uid="{00000000-0005-0000-0000-0000BA030000}"/>
    <cellStyle name="Prozent 5 3 4" xfId="943" xr:uid="{00000000-0005-0000-0000-0000BB030000}"/>
    <cellStyle name="Prozent 5 3 5" xfId="944" xr:uid="{00000000-0005-0000-0000-0000BC030000}"/>
    <cellStyle name="Prozent 5 4" xfId="945" xr:uid="{00000000-0005-0000-0000-0000BD030000}"/>
    <cellStyle name="Prozent 5 4 2" xfId="946" xr:uid="{00000000-0005-0000-0000-0000BE030000}"/>
    <cellStyle name="Prozent 5 4 2 2" xfId="947" xr:uid="{00000000-0005-0000-0000-0000BF030000}"/>
    <cellStyle name="Prozent 5 4 3" xfId="948" xr:uid="{00000000-0005-0000-0000-0000C0030000}"/>
    <cellStyle name="Prozent 5 4 3 2" xfId="949" xr:uid="{00000000-0005-0000-0000-0000C1030000}"/>
    <cellStyle name="Prozent 5 4 3 2 2" xfId="950" xr:uid="{00000000-0005-0000-0000-0000C2030000}"/>
    <cellStyle name="Prozent 5 4 3 3" xfId="951" xr:uid="{00000000-0005-0000-0000-0000C3030000}"/>
    <cellStyle name="Prozent 5 4 3 3 2" xfId="952" xr:uid="{00000000-0005-0000-0000-0000C4030000}"/>
    <cellStyle name="Prozent 5 4 3 4" xfId="953" xr:uid="{00000000-0005-0000-0000-0000C5030000}"/>
    <cellStyle name="Prozent 5 4 4" xfId="954" xr:uid="{00000000-0005-0000-0000-0000C6030000}"/>
    <cellStyle name="Prozent 5 4 4 2" xfId="955" xr:uid="{00000000-0005-0000-0000-0000C7030000}"/>
    <cellStyle name="Prozent 5 4 4 2 2" xfId="956" xr:uid="{00000000-0005-0000-0000-0000C8030000}"/>
    <cellStyle name="Prozent 5 4 5" xfId="957" xr:uid="{00000000-0005-0000-0000-0000C9030000}"/>
    <cellStyle name="Prozent 5 5" xfId="958" xr:uid="{00000000-0005-0000-0000-0000CA030000}"/>
    <cellStyle name="Prozent 5 5 2" xfId="959" xr:uid="{00000000-0005-0000-0000-0000CB030000}"/>
    <cellStyle name="Prozent 5 5 2 2" xfId="960" xr:uid="{00000000-0005-0000-0000-0000CC030000}"/>
    <cellStyle name="Prozent 5 5 3" xfId="961" xr:uid="{00000000-0005-0000-0000-0000CD030000}"/>
    <cellStyle name="Prozent 5 5 3 2" xfId="962" xr:uid="{00000000-0005-0000-0000-0000CE030000}"/>
    <cellStyle name="Prozent 5 5 4" xfId="963" xr:uid="{00000000-0005-0000-0000-0000CF030000}"/>
    <cellStyle name="Prozent 5 5 4 2" xfId="964" xr:uid="{00000000-0005-0000-0000-0000D0030000}"/>
    <cellStyle name="Prozent 5 5 4 3" xfId="965" xr:uid="{00000000-0005-0000-0000-0000D1030000}"/>
    <cellStyle name="Prozent 5 5 5" xfId="966" xr:uid="{00000000-0005-0000-0000-0000D2030000}"/>
    <cellStyle name="Prozent 5 6" xfId="967" xr:uid="{00000000-0005-0000-0000-0000D3030000}"/>
    <cellStyle name="Prozent 6" xfId="968" xr:uid="{00000000-0005-0000-0000-0000D4030000}"/>
    <cellStyle name="Prozent 6 2" xfId="969" xr:uid="{00000000-0005-0000-0000-0000D5030000}"/>
    <cellStyle name="Prozent 6 2 2" xfId="970" xr:uid="{00000000-0005-0000-0000-0000D6030000}"/>
    <cellStyle name="Prozent 6 2 2 2" xfId="971" xr:uid="{00000000-0005-0000-0000-0000D7030000}"/>
    <cellStyle name="Prozent 6 2 2 3" xfId="972" xr:uid="{00000000-0005-0000-0000-0000D8030000}"/>
    <cellStyle name="Prozent 6 2 2 4" xfId="973" xr:uid="{00000000-0005-0000-0000-0000D9030000}"/>
    <cellStyle name="Prozent 6 2 3" xfId="974" xr:uid="{00000000-0005-0000-0000-0000DA030000}"/>
    <cellStyle name="Prozent 6 2 4" xfId="975" xr:uid="{00000000-0005-0000-0000-0000DB030000}"/>
    <cellStyle name="Prozent 6 2 5" xfId="976" xr:uid="{00000000-0005-0000-0000-0000DC030000}"/>
    <cellStyle name="Prozent 6 3" xfId="977" xr:uid="{00000000-0005-0000-0000-0000DD030000}"/>
    <cellStyle name="Prozent 6 3 2" xfId="978" xr:uid="{00000000-0005-0000-0000-0000DE030000}"/>
    <cellStyle name="Prozent 6 3 3" xfId="979" xr:uid="{00000000-0005-0000-0000-0000DF030000}"/>
    <cellStyle name="Prozent 6 3 4" xfId="980" xr:uid="{00000000-0005-0000-0000-0000E0030000}"/>
    <cellStyle name="Prozent 6 4" xfId="981" xr:uid="{00000000-0005-0000-0000-0000E1030000}"/>
    <cellStyle name="Prozent 6 5" xfId="982" xr:uid="{00000000-0005-0000-0000-0000E2030000}"/>
    <cellStyle name="Prozent 6 6" xfId="983" xr:uid="{00000000-0005-0000-0000-0000E3030000}"/>
    <cellStyle name="Prozent 7" xfId="984" xr:uid="{00000000-0005-0000-0000-0000E4030000}"/>
    <cellStyle name="Prozent 7 2" xfId="985" xr:uid="{00000000-0005-0000-0000-0000E5030000}"/>
    <cellStyle name="Prozent 7 2 2" xfId="986" xr:uid="{00000000-0005-0000-0000-0000E6030000}"/>
    <cellStyle name="Prozent 7 2 2 2" xfId="987" xr:uid="{00000000-0005-0000-0000-0000E7030000}"/>
    <cellStyle name="Prozent 7 2 2 3" xfId="988" xr:uid="{00000000-0005-0000-0000-0000E8030000}"/>
    <cellStyle name="Prozent 7 2 2 4" xfId="989" xr:uid="{00000000-0005-0000-0000-0000E9030000}"/>
    <cellStyle name="Prozent 7 2 3" xfId="990" xr:uid="{00000000-0005-0000-0000-0000EA030000}"/>
    <cellStyle name="Prozent 7 2 4" xfId="991" xr:uid="{00000000-0005-0000-0000-0000EB030000}"/>
    <cellStyle name="Prozent 7 2 5" xfId="992" xr:uid="{00000000-0005-0000-0000-0000EC030000}"/>
    <cellStyle name="Prozent 7 3" xfId="993" xr:uid="{00000000-0005-0000-0000-0000ED030000}"/>
    <cellStyle name="Prozent 7 3 2" xfId="994" xr:uid="{00000000-0005-0000-0000-0000EE030000}"/>
    <cellStyle name="Prozent 7 3 3" xfId="995" xr:uid="{00000000-0005-0000-0000-0000EF030000}"/>
    <cellStyle name="Prozent 7 3 4" xfId="996" xr:uid="{00000000-0005-0000-0000-0000F0030000}"/>
    <cellStyle name="Prozent 7 4" xfId="997" xr:uid="{00000000-0005-0000-0000-0000F1030000}"/>
    <cellStyle name="Prozent 7 5" xfId="998" xr:uid="{00000000-0005-0000-0000-0000F2030000}"/>
    <cellStyle name="Prozent 7 6" xfId="999" xr:uid="{00000000-0005-0000-0000-0000F3030000}"/>
    <cellStyle name="Prozent 8" xfId="1000" xr:uid="{00000000-0005-0000-0000-0000F4030000}"/>
    <cellStyle name="Prozent 8 2" xfId="1001" xr:uid="{00000000-0005-0000-0000-0000F5030000}"/>
    <cellStyle name="Prozent 8 2 2" xfId="1002" xr:uid="{00000000-0005-0000-0000-0000F6030000}"/>
    <cellStyle name="Prozent 8 2 2 2" xfId="1003" xr:uid="{00000000-0005-0000-0000-0000F7030000}"/>
    <cellStyle name="Prozent 8 2 3" xfId="1004" xr:uid="{00000000-0005-0000-0000-0000F8030000}"/>
    <cellStyle name="Prozent 8 2 4" xfId="1005" xr:uid="{00000000-0005-0000-0000-0000F9030000}"/>
    <cellStyle name="Prozent 8 3" xfId="1006" xr:uid="{00000000-0005-0000-0000-0000FA030000}"/>
    <cellStyle name="Prozent 8 3 2" xfId="1007" xr:uid="{00000000-0005-0000-0000-0000FB030000}"/>
    <cellStyle name="Prozent 8 3 2 2" xfId="1008" xr:uid="{00000000-0005-0000-0000-0000FC030000}"/>
    <cellStyle name="Prozent 8 3 2 2 2" xfId="1009" xr:uid="{00000000-0005-0000-0000-0000FD030000}"/>
    <cellStyle name="Prozent 8 3 2 3" xfId="1010" xr:uid="{00000000-0005-0000-0000-0000FE030000}"/>
    <cellStyle name="Prozent 8 3 2 3 2" xfId="1011" xr:uid="{00000000-0005-0000-0000-0000FF030000}"/>
    <cellStyle name="Prozent 8 3 2 3 3" xfId="1012" xr:uid="{00000000-0005-0000-0000-000000040000}"/>
    <cellStyle name="Prozent 8 3 2 4" xfId="1013" xr:uid="{00000000-0005-0000-0000-000001040000}"/>
    <cellStyle name="Prozent 8 3 2 5" xfId="1014" xr:uid="{00000000-0005-0000-0000-000002040000}"/>
    <cellStyle name="Prozent 8 3 3" xfId="1015" xr:uid="{00000000-0005-0000-0000-000003040000}"/>
    <cellStyle name="Prozent 8 3 3 2" xfId="1016" xr:uid="{00000000-0005-0000-0000-000004040000}"/>
    <cellStyle name="Prozent 8 3 3 2 2" xfId="1017" xr:uid="{00000000-0005-0000-0000-000005040000}"/>
    <cellStyle name="Prozent 8 3 3 3" xfId="1018" xr:uid="{00000000-0005-0000-0000-000006040000}"/>
    <cellStyle name="Prozent 8 3 3 4" xfId="1019" xr:uid="{00000000-0005-0000-0000-000007040000}"/>
    <cellStyle name="Prozent 8 3 4" xfId="1020" xr:uid="{00000000-0005-0000-0000-000008040000}"/>
    <cellStyle name="Prozent 8 3 5" xfId="1021" xr:uid="{00000000-0005-0000-0000-000009040000}"/>
    <cellStyle name="Prozent 8 3 6" xfId="1022" xr:uid="{00000000-0005-0000-0000-00000A040000}"/>
    <cellStyle name="Prozent 8 4" xfId="1023" xr:uid="{00000000-0005-0000-0000-00000B040000}"/>
    <cellStyle name="Prozent 9" xfId="1024" xr:uid="{00000000-0005-0000-0000-00000C040000}"/>
    <cellStyle name="Prozent 9 2" xfId="1025" xr:uid="{00000000-0005-0000-0000-00000D040000}"/>
    <cellStyle name="Prozent 9 3" xfId="1026" xr:uid="{00000000-0005-0000-0000-00000E040000}"/>
    <cellStyle name="Prozent 9 4" xfId="1027" xr:uid="{00000000-0005-0000-0000-00000F040000}"/>
    <cellStyle name="Schlecht 2" xfId="1028" xr:uid="{00000000-0005-0000-0000-000010040000}"/>
    <cellStyle name="Schlecht 3" xfId="1029" xr:uid="{00000000-0005-0000-0000-000011040000}"/>
    <cellStyle name="Schlecht 4" xfId="1030" xr:uid="{00000000-0005-0000-0000-000012040000}"/>
    <cellStyle name="Standard 2" xfId="1031" xr:uid="{00000000-0005-0000-0000-000014040000}"/>
    <cellStyle name="Standard 2 2" xfId="1032" xr:uid="{00000000-0005-0000-0000-000015040000}"/>
    <cellStyle name="Standard 2 2 2" xfId="1033" xr:uid="{00000000-0005-0000-0000-000016040000}"/>
    <cellStyle name="Standard 2 2 3" xfId="1034" xr:uid="{00000000-0005-0000-0000-000017040000}"/>
    <cellStyle name="Standard 2 3" xfId="1035" xr:uid="{00000000-0005-0000-0000-000018040000}"/>
    <cellStyle name="Standard 2 4" xfId="1036" xr:uid="{00000000-0005-0000-0000-000019040000}"/>
    <cellStyle name="Standard 2 5" xfId="1037" xr:uid="{00000000-0005-0000-0000-00001A040000}"/>
    <cellStyle name="Standard 2 6" xfId="1038" xr:uid="{00000000-0005-0000-0000-00001B040000}"/>
    <cellStyle name="Standard 3" xfId="1039" xr:uid="{00000000-0005-0000-0000-00001C040000}"/>
    <cellStyle name="Standard 3 2" xfId="1040" xr:uid="{00000000-0005-0000-0000-00001D040000}"/>
    <cellStyle name="Standard 3 2 2" xfId="1041" xr:uid="{00000000-0005-0000-0000-00001E040000}"/>
    <cellStyle name="Standard 3 2 2 2" xfId="1042" xr:uid="{00000000-0005-0000-0000-00001F040000}"/>
    <cellStyle name="Standard 3 2 2 2 2" xfId="1043" xr:uid="{00000000-0005-0000-0000-000020040000}"/>
    <cellStyle name="Standard 3 2 2 2 2 2" xfId="1044" xr:uid="{00000000-0005-0000-0000-000021040000}"/>
    <cellStyle name="Standard 3 2 2 2 2 3" xfId="1045" xr:uid="{00000000-0005-0000-0000-000022040000}"/>
    <cellStyle name="Standard 3 2 2 2 2 4" xfId="1046" xr:uid="{00000000-0005-0000-0000-000023040000}"/>
    <cellStyle name="Standard 3 2 2 2 3" xfId="1047" xr:uid="{00000000-0005-0000-0000-000024040000}"/>
    <cellStyle name="Standard 3 2 2 2 4" xfId="1048" xr:uid="{00000000-0005-0000-0000-000025040000}"/>
    <cellStyle name="Standard 3 2 2 2 5" xfId="1049" xr:uid="{00000000-0005-0000-0000-000026040000}"/>
    <cellStyle name="Standard 3 2 2 3" xfId="1050" xr:uid="{00000000-0005-0000-0000-000027040000}"/>
    <cellStyle name="Standard 3 2 2 3 2" xfId="1051" xr:uid="{00000000-0005-0000-0000-000028040000}"/>
    <cellStyle name="Standard 3 2 2 3 3" xfId="1052" xr:uid="{00000000-0005-0000-0000-000029040000}"/>
    <cellStyle name="Standard 3 2 2 3 4" xfId="1053" xr:uid="{00000000-0005-0000-0000-00002A040000}"/>
    <cellStyle name="Standard 3 2 2 4" xfId="1054" xr:uid="{00000000-0005-0000-0000-00002B040000}"/>
    <cellStyle name="Standard 3 2 2 5" xfId="1055" xr:uid="{00000000-0005-0000-0000-00002C040000}"/>
    <cellStyle name="Standard 3 2 2 6" xfId="1056" xr:uid="{00000000-0005-0000-0000-00002D040000}"/>
    <cellStyle name="Standard 3 2 3" xfId="1057" xr:uid="{00000000-0005-0000-0000-00002E040000}"/>
    <cellStyle name="Standard 3 2 3 2" xfId="1058" xr:uid="{00000000-0005-0000-0000-00002F040000}"/>
    <cellStyle name="Standard 3 2 3 2 2" xfId="1059" xr:uid="{00000000-0005-0000-0000-000030040000}"/>
    <cellStyle name="Standard 3 2 3 2 3" xfId="1060" xr:uid="{00000000-0005-0000-0000-000031040000}"/>
    <cellStyle name="Standard 3 2 3 2 4" xfId="1061" xr:uid="{00000000-0005-0000-0000-000032040000}"/>
    <cellStyle name="Standard 3 2 3 3" xfId="1062" xr:uid="{00000000-0005-0000-0000-000033040000}"/>
    <cellStyle name="Standard 3 2 3 4" xfId="1063" xr:uid="{00000000-0005-0000-0000-000034040000}"/>
    <cellStyle name="Standard 3 2 3 5" xfId="1064" xr:uid="{00000000-0005-0000-0000-000035040000}"/>
    <cellStyle name="Standard 3 2 4" xfId="1065" xr:uid="{00000000-0005-0000-0000-000036040000}"/>
    <cellStyle name="Standard 3 2 4 2" xfId="1066" xr:uid="{00000000-0005-0000-0000-000037040000}"/>
    <cellStyle name="Standard 3 2 4 2 2" xfId="1067" xr:uid="{00000000-0005-0000-0000-000038040000}"/>
    <cellStyle name="Standard 3 2 4 3" xfId="1068" xr:uid="{00000000-0005-0000-0000-000039040000}"/>
    <cellStyle name="Standard 3 2 4 4" xfId="1069" xr:uid="{00000000-0005-0000-0000-00003A040000}"/>
    <cellStyle name="Standard 3 2 4 5" xfId="1070" xr:uid="{00000000-0005-0000-0000-00003B040000}"/>
    <cellStyle name="Standard 3 2 5" xfId="1071" xr:uid="{00000000-0005-0000-0000-00003C040000}"/>
    <cellStyle name="Standard 3 2 6" xfId="1072" xr:uid="{00000000-0005-0000-0000-00003D040000}"/>
    <cellStyle name="Standard 3 2 7" xfId="1073" xr:uid="{00000000-0005-0000-0000-00003E040000}"/>
    <cellStyle name="Standard 3 3" xfId="1074" xr:uid="{00000000-0005-0000-0000-00003F040000}"/>
    <cellStyle name="Standard 3 3 2" xfId="1075" xr:uid="{00000000-0005-0000-0000-000040040000}"/>
    <cellStyle name="Standard 3 3 2 2" xfId="1076" xr:uid="{00000000-0005-0000-0000-000041040000}"/>
    <cellStyle name="Standard 3 3 2 2 2" xfId="1077" xr:uid="{00000000-0005-0000-0000-000042040000}"/>
    <cellStyle name="Standard 3 3 2 2 3" xfId="1078" xr:uid="{00000000-0005-0000-0000-000043040000}"/>
    <cellStyle name="Standard 3 3 2 2 4" xfId="1079" xr:uid="{00000000-0005-0000-0000-000044040000}"/>
    <cellStyle name="Standard 3 3 2 3" xfId="1080" xr:uid="{00000000-0005-0000-0000-000045040000}"/>
    <cellStyle name="Standard 3 3 2 4" xfId="1081" xr:uid="{00000000-0005-0000-0000-000046040000}"/>
    <cellStyle name="Standard 3 3 2 5" xfId="1082" xr:uid="{00000000-0005-0000-0000-000047040000}"/>
    <cellStyle name="Standard 3 3 3" xfId="1083" xr:uid="{00000000-0005-0000-0000-000048040000}"/>
    <cellStyle name="Standard 3 3 3 2" xfId="1084" xr:uid="{00000000-0005-0000-0000-000049040000}"/>
    <cellStyle name="Standard 3 3 3 3" xfId="1085" xr:uid="{00000000-0005-0000-0000-00004A040000}"/>
    <cellStyle name="Standard 3 3 3 4" xfId="1086" xr:uid="{00000000-0005-0000-0000-00004B040000}"/>
    <cellStyle name="Standard 3 3 4" xfId="1087" xr:uid="{00000000-0005-0000-0000-00004C040000}"/>
    <cellStyle name="Standard 3 3 5" xfId="1088" xr:uid="{00000000-0005-0000-0000-00004D040000}"/>
    <cellStyle name="Standard 3 3 6" xfId="1089" xr:uid="{00000000-0005-0000-0000-00004E040000}"/>
    <cellStyle name="Standard 3 4" xfId="1090" xr:uid="{00000000-0005-0000-0000-00004F040000}"/>
    <cellStyle name="Standard 3 4 2" xfId="1091" xr:uid="{00000000-0005-0000-0000-000050040000}"/>
    <cellStyle name="Standard 3 4 2 2" xfId="1092" xr:uid="{00000000-0005-0000-0000-000051040000}"/>
    <cellStyle name="Standard 3 4 2 3" xfId="1093" xr:uid="{00000000-0005-0000-0000-000052040000}"/>
    <cellStyle name="Standard 3 4 2 4" xfId="1094" xr:uid="{00000000-0005-0000-0000-000053040000}"/>
    <cellStyle name="Standard 3 4 3" xfId="1095" xr:uid="{00000000-0005-0000-0000-000054040000}"/>
    <cellStyle name="Standard 3 4 4" xfId="1096" xr:uid="{00000000-0005-0000-0000-000055040000}"/>
    <cellStyle name="Standard 3 4 5" xfId="1097" xr:uid="{00000000-0005-0000-0000-000056040000}"/>
    <cellStyle name="Standard 3 5" xfId="1098" xr:uid="{00000000-0005-0000-0000-000057040000}"/>
    <cellStyle name="Standard 3 5 2" xfId="1099" xr:uid="{00000000-0005-0000-0000-000058040000}"/>
    <cellStyle name="Standard 3 5 3" xfId="1100" xr:uid="{00000000-0005-0000-0000-000059040000}"/>
    <cellStyle name="Standard 3 5 4" xfId="1101" xr:uid="{00000000-0005-0000-0000-00005A040000}"/>
    <cellStyle name="Standard 3 6" xfId="1102" xr:uid="{00000000-0005-0000-0000-00005B040000}"/>
    <cellStyle name="Standard 3 6 2" xfId="1103" xr:uid="{00000000-0005-0000-0000-00005C040000}"/>
    <cellStyle name="Standard 3 7" xfId="1104" xr:uid="{00000000-0005-0000-0000-00005D040000}"/>
    <cellStyle name="Standard 3 8" xfId="1105" xr:uid="{00000000-0005-0000-0000-00005E040000}"/>
    <cellStyle name="Standard 4" xfId="1106" xr:uid="{00000000-0005-0000-0000-00005F040000}"/>
    <cellStyle name="Standard 5" xfId="1107" xr:uid="{00000000-0005-0000-0000-000060040000}"/>
    <cellStyle name="Standard 5 2" xfId="1108" xr:uid="{00000000-0005-0000-0000-000061040000}"/>
    <cellStyle name="Standard 6" xfId="1163" xr:uid="{00000000-0005-0000-0000-000062040000}"/>
    <cellStyle name="Standard 6 2" xfId="1167" xr:uid="{00000000-0005-0000-0000-000063040000}"/>
    <cellStyle name="Standard 7" xfId="1164" xr:uid="{00000000-0005-0000-0000-000064040000}"/>
    <cellStyle name="Title" xfId="1109" xr:uid="{00000000-0005-0000-0000-000065040000}"/>
    <cellStyle name="Title 2" xfId="1110" xr:uid="{00000000-0005-0000-0000-000066040000}"/>
    <cellStyle name="Title 2 2" xfId="1111" xr:uid="{00000000-0005-0000-0000-000067040000}"/>
    <cellStyle name="Title 2 2 2" xfId="1112" xr:uid="{00000000-0005-0000-0000-000068040000}"/>
    <cellStyle name="Title 2 3" xfId="1113" xr:uid="{00000000-0005-0000-0000-000069040000}"/>
    <cellStyle name="Title 3" xfId="1114" xr:uid="{00000000-0005-0000-0000-00006A040000}"/>
    <cellStyle name="Title 3 2" xfId="1115" xr:uid="{00000000-0005-0000-0000-00006B040000}"/>
    <cellStyle name="Title 4" xfId="1116" xr:uid="{00000000-0005-0000-0000-00006C040000}"/>
    <cellStyle name="Total 2" xfId="1117" xr:uid="{00000000-0005-0000-0000-00006D040000}"/>
    <cellStyle name="Überschrift 1 2" xfId="1118" xr:uid="{00000000-0005-0000-0000-00006E040000}"/>
    <cellStyle name="Überschrift 1 3" xfId="1119" xr:uid="{00000000-0005-0000-0000-00006F040000}"/>
    <cellStyle name="Überschrift 1 4" xfId="1120" xr:uid="{00000000-0005-0000-0000-000070040000}"/>
    <cellStyle name="Überschrift 1 5" xfId="1121" xr:uid="{00000000-0005-0000-0000-000071040000}"/>
    <cellStyle name="Überschrift 2 2" xfId="1122" xr:uid="{00000000-0005-0000-0000-000072040000}"/>
    <cellStyle name="Überschrift 2 3" xfId="1123" xr:uid="{00000000-0005-0000-0000-000073040000}"/>
    <cellStyle name="Überschrift 2 4" xfId="1124" xr:uid="{00000000-0005-0000-0000-000074040000}"/>
    <cellStyle name="Überschrift 2 5" xfId="1125" xr:uid="{00000000-0005-0000-0000-000075040000}"/>
    <cellStyle name="Überschrift 3 2" xfId="1126" xr:uid="{00000000-0005-0000-0000-000076040000}"/>
    <cellStyle name="Überschrift 3 3" xfId="1127" xr:uid="{00000000-0005-0000-0000-000077040000}"/>
    <cellStyle name="Überschrift 3 4" xfId="1128" xr:uid="{00000000-0005-0000-0000-000078040000}"/>
    <cellStyle name="Überschrift 3 5" xfId="1129" xr:uid="{00000000-0005-0000-0000-000079040000}"/>
    <cellStyle name="Überschrift 4 2" xfId="1130" xr:uid="{00000000-0005-0000-0000-00007A040000}"/>
    <cellStyle name="Überschrift 4 3" xfId="1131" xr:uid="{00000000-0005-0000-0000-00007B040000}"/>
    <cellStyle name="Überschrift 4 4" xfId="1132" xr:uid="{00000000-0005-0000-0000-00007C040000}"/>
    <cellStyle name="Überschrift 4 5" xfId="1133" xr:uid="{00000000-0005-0000-0000-00007D040000}"/>
    <cellStyle name="Überschrift 5" xfId="1134" xr:uid="{00000000-0005-0000-0000-00007E040000}"/>
    <cellStyle name="Überschrift 6" xfId="1135" xr:uid="{00000000-0005-0000-0000-00007F040000}"/>
    <cellStyle name="Überschrift 7" xfId="1136" xr:uid="{00000000-0005-0000-0000-000080040000}"/>
    <cellStyle name="Überschrift 8" xfId="1137" xr:uid="{00000000-0005-0000-0000-000081040000}"/>
    <cellStyle name="Verknüpfte Zelle 2" xfId="1138" xr:uid="{00000000-0005-0000-0000-000082040000}"/>
    <cellStyle name="Verknüpfte Zelle 3" xfId="1139" xr:uid="{00000000-0005-0000-0000-000083040000}"/>
    <cellStyle name="Verknüpfte Zelle 4" xfId="1140" xr:uid="{00000000-0005-0000-0000-000084040000}"/>
    <cellStyle name="Warnender Text 2" xfId="1141" xr:uid="{00000000-0005-0000-0000-000085040000}"/>
    <cellStyle name="Warnender Text 2 2" xfId="1142" xr:uid="{00000000-0005-0000-0000-000086040000}"/>
    <cellStyle name="Warnender Text 2 3" xfId="1143" xr:uid="{00000000-0005-0000-0000-000087040000}"/>
    <cellStyle name="Warnender Text 2 3 2" xfId="1144" xr:uid="{00000000-0005-0000-0000-000088040000}"/>
    <cellStyle name="Warnender Text 2 3 2 2" xfId="1145" xr:uid="{00000000-0005-0000-0000-000089040000}"/>
    <cellStyle name="Warnender Text 3" xfId="1146" xr:uid="{00000000-0005-0000-0000-00008A040000}"/>
    <cellStyle name="Warnender Text 4" xfId="1147" xr:uid="{00000000-0005-0000-0000-00008B040000}"/>
    <cellStyle name="Warnender Text 5" xfId="1148" xr:uid="{00000000-0005-0000-0000-00008C040000}"/>
    <cellStyle name="Warnender Text 6" xfId="1149" xr:uid="{00000000-0005-0000-0000-00008D040000}"/>
    <cellStyle name="Zelle überprüfen 2" xfId="1150" xr:uid="{00000000-0005-0000-0000-00008E040000}"/>
    <cellStyle name="Zelle überprüfen 2 2" xfId="1151" xr:uid="{00000000-0005-0000-0000-00008F040000}"/>
    <cellStyle name="Zelle überprüfen 2 3" xfId="1152" xr:uid="{00000000-0005-0000-0000-000090040000}"/>
    <cellStyle name="Zelle überprüfen 3" xfId="1153" xr:uid="{00000000-0005-0000-0000-000091040000}"/>
    <cellStyle name="Zelle überprüfen 3 2" xfId="1154" xr:uid="{00000000-0005-0000-0000-000092040000}"/>
    <cellStyle name="Zelle überprüfen 4" xfId="1155" xr:uid="{00000000-0005-0000-0000-000093040000}"/>
  </cellStyles>
  <dxfs count="29">
    <dxf>
      <fill>
        <patternFill>
          <bgColor rgb="FFBFBFBF"/>
        </patternFill>
      </fill>
    </dxf>
    <dxf>
      <fill>
        <patternFill>
          <bgColor rgb="FFDCE6F1"/>
        </patternFill>
      </fill>
    </dxf>
    <dxf>
      <fill>
        <patternFill>
          <bgColor rgb="FF99FF66"/>
        </patternFill>
      </fill>
    </dxf>
    <dxf>
      <fill>
        <patternFill>
          <bgColor rgb="FFFFFF99"/>
        </patternFill>
      </fill>
    </dxf>
    <dxf>
      <fill>
        <patternFill>
          <bgColor rgb="FFCCFFCC"/>
        </patternFill>
      </fill>
    </dxf>
    <dxf>
      <fill>
        <patternFill>
          <bgColor rgb="FFCCFFCC"/>
        </patternFill>
      </fill>
    </dxf>
    <dxf>
      <fill>
        <patternFill>
          <bgColor rgb="FFFF7C8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ont>
        <color theme="0" tint="-0.499984740745262"/>
      </font>
      <fill>
        <patternFill patternType="lightUp">
          <fgColor theme="1" tint="0.499984740745262"/>
          <bgColor theme="0" tint="-0.24994659260841701"/>
        </patternFill>
      </fill>
    </dxf>
    <dxf>
      <font>
        <color theme="0" tint="-0.499984740745262"/>
      </font>
      <fill>
        <patternFill patternType="lightUp">
          <fgColor theme="1" tint="0.499984740745262"/>
          <bgColor theme="0" tint="-0.24994659260841701"/>
        </patternFill>
      </fill>
    </dxf>
    <dxf>
      <fill>
        <patternFill>
          <bgColor rgb="FFC0C0C0"/>
        </patternFill>
      </fill>
    </dxf>
    <dxf>
      <fill>
        <patternFill patternType="darkGrid">
          <fgColor rgb="FFFF0000"/>
          <bgColor auto="1"/>
        </patternFill>
      </fill>
    </dxf>
    <dxf>
      <fill>
        <patternFill patternType="lightUp">
          <bgColor theme="0"/>
        </patternFill>
      </fill>
    </dxf>
    <dxf>
      <fill>
        <patternFill>
          <bgColor rgb="FFC0C0C0"/>
        </patternFill>
      </fill>
    </dxf>
    <dxf>
      <fill>
        <patternFill>
          <bgColor rgb="FFC0C0C0"/>
        </patternFill>
      </fill>
    </dxf>
    <dxf>
      <fill>
        <patternFill patternType="darkGrid">
          <fgColor rgb="FFFF0000"/>
        </patternFill>
      </fill>
    </dxf>
    <dxf>
      <fill>
        <patternFill>
          <bgColor rgb="FFC0C0C0"/>
        </patternFill>
      </fill>
    </dxf>
    <dxf>
      <fill>
        <patternFill patternType="lightUp">
          <bgColor theme="0"/>
        </patternFill>
      </fill>
    </dxf>
    <dxf>
      <fill>
        <patternFill>
          <bgColor rgb="FFC0C0C0"/>
        </patternFill>
      </fill>
    </dxf>
    <dxf>
      <font>
        <color theme="0" tint="-0.499984740745262"/>
      </font>
      <fill>
        <patternFill patternType="lightUp">
          <fgColor theme="1" tint="0.499984740745262"/>
          <bgColor theme="0" tint="-0.24994659260841701"/>
        </patternFill>
      </fill>
    </dxf>
    <dxf>
      <font>
        <color theme="0" tint="-0.499984740745262"/>
      </font>
      <fill>
        <patternFill patternType="lightUp">
          <fgColor theme="1" tint="0.499984740745262"/>
          <bgColor theme="0" tint="-0.24994659260841701"/>
        </patternFill>
      </fill>
    </dxf>
  </dxfs>
  <tableStyles count="0" defaultTableStyle="TableStyleMedium2" defaultPivotStyle="PivotStyleMedium9"/>
  <colors>
    <mruColors>
      <color rgb="FF808080"/>
      <color rgb="FFBFBFBF"/>
      <color rgb="FFC0C0C0"/>
      <color rgb="FFFFFF99"/>
      <color rgb="FFFF7C80"/>
      <color rgb="FFCCFFCC"/>
      <color rgb="FF99FF66"/>
      <color rgb="FF99FF99"/>
      <color rgb="FF7693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47307</xdr:colOff>
      <xdr:row>16</xdr:row>
      <xdr:rowOff>4763</xdr:rowOff>
    </xdr:from>
    <xdr:to>
      <xdr:col>1</xdr:col>
      <xdr:colOff>164205</xdr:colOff>
      <xdr:row>16</xdr:row>
      <xdr:rowOff>109538</xdr:rowOff>
    </xdr:to>
    <xdr:pic>
      <xdr:nvPicPr>
        <xdr:cNvPr id="12451" name="Grafik 6">
          <a:extLst>
            <a:ext uri="{FF2B5EF4-FFF2-40B4-BE49-F238E27FC236}">
              <a16:creationId xmlns:a16="http://schemas.microsoft.com/office/drawing/2014/main" id="{00000000-0008-0000-0300-0000A33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232" y="2271713"/>
          <a:ext cx="116898"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95250</xdr:colOff>
      <xdr:row>0</xdr:row>
      <xdr:rowOff>76200</xdr:rowOff>
    </xdr:from>
    <xdr:to>
      <xdr:col>16</xdr:col>
      <xdr:colOff>542925</xdr:colOff>
      <xdr:row>4</xdr:row>
      <xdr:rowOff>126349</xdr:rowOff>
    </xdr:to>
    <xdr:pic>
      <xdr:nvPicPr>
        <xdr:cNvPr id="12462" name="Grafik 1">
          <a:extLst>
            <a:ext uri="{FF2B5EF4-FFF2-40B4-BE49-F238E27FC236}">
              <a16:creationId xmlns:a16="http://schemas.microsoft.com/office/drawing/2014/main" id="{00000000-0008-0000-0300-0000AE3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39125" y="76200"/>
          <a:ext cx="1438274"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4897755</xdr:colOff>
      <xdr:row>17</xdr:row>
      <xdr:rowOff>9525</xdr:rowOff>
    </xdr:from>
    <xdr:to>
      <xdr:col>18</xdr:col>
      <xdr:colOff>6302</xdr:colOff>
      <xdr:row>17</xdr:row>
      <xdr:rowOff>114300</xdr:rowOff>
    </xdr:to>
    <xdr:pic>
      <xdr:nvPicPr>
        <xdr:cNvPr id="12463" name="Grafik 18">
          <a:extLst>
            <a:ext uri="{FF2B5EF4-FFF2-40B4-BE49-F238E27FC236}">
              <a16:creationId xmlns:a16="http://schemas.microsoft.com/office/drawing/2014/main" id="{00000000-0008-0000-0300-0000AF3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79955" y="5495925"/>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548665</xdr:colOff>
      <xdr:row>4</xdr:row>
      <xdr:rowOff>14287</xdr:rowOff>
    </xdr:from>
    <xdr:ext cx="104775" cy="95250"/>
    <xdr:pic>
      <xdr:nvPicPr>
        <xdr:cNvPr id="13" name="Grafik 23">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77840" y="547687"/>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312763</xdr:colOff>
      <xdr:row>4</xdr:row>
      <xdr:rowOff>4763</xdr:rowOff>
    </xdr:from>
    <xdr:ext cx="104775" cy="95250"/>
    <xdr:pic>
      <xdr:nvPicPr>
        <xdr:cNvPr id="14" name="Grafik 2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80288" y="595313"/>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1583715</xdr:colOff>
      <xdr:row>4</xdr:row>
      <xdr:rowOff>4763</xdr:rowOff>
    </xdr:from>
    <xdr:ext cx="104775" cy="95250"/>
    <xdr:pic>
      <xdr:nvPicPr>
        <xdr:cNvPr id="10" name="Grafik 23">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93440" y="538163"/>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15</xdr:col>
      <xdr:colOff>427990</xdr:colOff>
      <xdr:row>16</xdr:row>
      <xdr:rowOff>4762</xdr:rowOff>
    </xdr:from>
    <xdr:to>
      <xdr:col>15</xdr:col>
      <xdr:colOff>527474</xdr:colOff>
      <xdr:row>16</xdr:row>
      <xdr:rowOff>109537</xdr:rowOff>
    </xdr:to>
    <xdr:pic>
      <xdr:nvPicPr>
        <xdr:cNvPr id="11" name="Grafik 18">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17990" y="2360612"/>
          <a:ext cx="99484"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4767262</xdr:colOff>
      <xdr:row>17</xdr:row>
      <xdr:rowOff>4762</xdr:rowOff>
    </xdr:from>
    <xdr:to>
      <xdr:col>17</xdr:col>
      <xdr:colOff>4862512</xdr:colOff>
      <xdr:row>17</xdr:row>
      <xdr:rowOff>109537</xdr:rowOff>
    </xdr:to>
    <xdr:pic>
      <xdr:nvPicPr>
        <xdr:cNvPr id="12" name="Grafik 18">
          <a:extLst>
            <a:ext uri="{FF2B5EF4-FFF2-40B4-BE49-F238E27FC236}">
              <a16:creationId xmlns:a16="http://schemas.microsoft.com/office/drawing/2014/main" id="{D970F3E8-5700-4495-93FC-2B1DC20D84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73237" y="2252662"/>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428625</xdr:colOff>
      <xdr:row>34</xdr:row>
      <xdr:rowOff>3810</xdr:rowOff>
    </xdr:from>
    <xdr:to>
      <xdr:col>15</xdr:col>
      <xdr:colOff>528109</xdr:colOff>
      <xdr:row>34</xdr:row>
      <xdr:rowOff>108585</xdr:rowOff>
    </xdr:to>
    <xdr:pic>
      <xdr:nvPicPr>
        <xdr:cNvPr id="15" name="Grafik 18">
          <a:extLst>
            <a:ext uri="{FF2B5EF4-FFF2-40B4-BE49-F238E27FC236}">
              <a16:creationId xmlns:a16="http://schemas.microsoft.com/office/drawing/2014/main" id="{D7171B0A-CAAB-4EE8-91B3-6B8D3B11B3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0" y="7090410"/>
          <a:ext cx="99484"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428625</xdr:colOff>
      <xdr:row>37</xdr:row>
      <xdr:rowOff>3810</xdr:rowOff>
    </xdr:from>
    <xdr:to>
      <xdr:col>15</xdr:col>
      <xdr:colOff>528109</xdr:colOff>
      <xdr:row>37</xdr:row>
      <xdr:rowOff>108585</xdr:rowOff>
    </xdr:to>
    <xdr:pic>
      <xdr:nvPicPr>
        <xdr:cNvPr id="16" name="Grafik 18">
          <a:extLst>
            <a:ext uri="{FF2B5EF4-FFF2-40B4-BE49-F238E27FC236}">
              <a16:creationId xmlns:a16="http://schemas.microsoft.com/office/drawing/2014/main" id="{659B4FE3-9D89-484C-8317-F0CE257BDD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0" y="8319135"/>
          <a:ext cx="99484"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428625</xdr:colOff>
      <xdr:row>31</xdr:row>
      <xdr:rowOff>3810</xdr:rowOff>
    </xdr:from>
    <xdr:to>
      <xdr:col>15</xdr:col>
      <xdr:colOff>528109</xdr:colOff>
      <xdr:row>31</xdr:row>
      <xdr:rowOff>108585</xdr:rowOff>
    </xdr:to>
    <xdr:pic>
      <xdr:nvPicPr>
        <xdr:cNvPr id="17" name="Grafik 18">
          <a:extLst>
            <a:ext uri="{FF2B5EF4-FFF2-40B4-BE49-F238E27FC236}">
              <a16:creationId xmlns:a16="http://schemas.microsoft.com/office/drawing/2014/main" id="{CB29DFC7-B0D9-4175-AB54-B2C0BB13FB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0" y="5966460"/>
          <a:ext cx="99484"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552450</xdr:colOff>
      <xdr:row>6</xdr:row>
      <xdr:rowOff>9525</xdr:rowOff>
    </xdr:from>
    <xdr:ext cx="104775" cy="95250"/>
    <xdr:pic>
      <xdr:nvPicPr>
        <xdr:cNvPr id="2" name="Grafik 23">
          <a:extLst>
            <a:ext uri="{FF2B5EF4-FFF2-40B4-BE49-F238E27FC236}">
              <a16:creationId xmlns:a16="http://schemas.microsoft.com/office/drawing/2014/main" id="{82C4ACBC-AFFB-44CE-9CD8-CCC179A0E7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81700" y="8286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xdr:col>
      <xdr:colOff>1295400</xdr:colOff>
      <xdr:row>16</xdr:row>
      <xdr:rowOff>0</xdr:rowOff>
    </xdr:from>
    <xdr:to>
      <xdr:col>2</xdr:col>
      <xdr:colOff>1412298</xdr:colOff>
      <xdr:row>16</xdr:row>
      <xdr:rowOff>104775</xdr:rowOff>
    </xdr:to>
    <xdr:pic>
      <xdr:nvPicPr>
        <xdr:cNvPr id="3" name="Grafik 6">
          <a:extLst>
            <a:ext uri="{FF2B5EF4-FFF2-40B4-BE49-F238E27FC236}">
              <a16:creationId xmlns:a16="http://schemas.microsoft.com/office/drawing/2014/main" id="{0F69BE12-3689-47FD-8097-0419162DC0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28775" y="2266950"/>
          <a:ext cx="116898"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1581150</xdr:colOff>
      <xdr:row>6</xdr:row>
      <xdr:rowOff>9525</xdr:rowOff>
    </xdr:from>
    <xdr:ext cx="104775" cy="95250"/>
    <xdr:pic>
      <xdr:nvPicPr>
        <xdr:cNvPr id="4" name="Grafik 23">
          <a:extLst>
            <a:ext uri="{FF2B5EF4-FFF2-40B4-BE49-F238E27FC236}">
              <a16:creationId xmlns:a16="http://schemas.microsoft.com/office/drawing/2014/main" id="{21C0DD23-C702-46A6-8B6E-EA6F1595E3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0" y="8286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T52"/>
  <sheetViews>
    <sheetView showGridLines="0" tabSelected="1" zoomScaleNormal="100" zoomScaleSheetLayoutView="90" workbookViewId="0">
      <selection activeCell="D5" sqref="D5"/>
    </sheetView>
  </sheetViews>
  <sheetFormatPr defaultColWidth="9.140625" defaultRowHeight="12.75" x14ac:dyDescent="0.2"/>
  <cols>
    <col min="1" max="1" width="2.42578125" style="1" customWidth="1"/>
    <col min="2" max="2" width="2.5703125" style="1" customWidth="1"/>
    <col min="3" max="3" width="21.28515625" style="1" customWidth="1"/>
    <col min="4" max="4" width="25.28515625" style="1" customWidth="1"/>
    <col min="5" max="5" width="15.85546875" style="1" customWidth="1"/>
    <col min="6" max="6" width="16.140625" style="1" customWidth="1"/>
    <col min="7" max="7" width="9.85546875" style="1" customWidth="1"/>
    <col min="8" max="8" width="4.42578125" style="1" customWidth="1"/>
    <col min="9" max="9" width="11.5703125" style="93" customWidth="1"/>
    <col min="10" max="10" width="8.85546875" style="1" customWidth="1"/>
    <col min="11" max="11" width="6.28515625" style="1" customWidth="1"/>
    <col min="12" max="12" width="3.85546875" style="1" customWidth="1"/>
    <col min="13" max="13" width="3.28515625" style="1" customWidth="1"/>
    <col min="14" max="14" width="6" style="1" customWidth="1"/>
    <col min="15" max="15" width="6.85546875" style="1" customWidth="1"/>
    <col min="16" max="16" width="8" style="1" customWidth="1"/>
    <col min="17" max="17" width="8.28515625" style="1" customWidth="1"/>
    <col min="18" max="19" width="73" style="1" customWidth="1"/>
    <col min="20" max="20" width="0" style="1" hidden="1" customWidth="1"/>
    <col min="21" max="16384" width="9.140625" style="1"/>
  </cols>
  <sheetData>
    <row r="1" spans="1:20" ht="5.25" customHeight="1" x14ac:dyDescent="0.2"/>
    <row r="2" spans="1:20" ht="12.75" customHeight="1" x14ac:dyDescent="0.2">
      <c r="A2" s="64" t="s">
        <v>169</v>
      </c>
    </row>
    <row r="3" spans="1:20" ht="15" customHeight="1" x14ac:dyDescent="0.25">
      <c r="A3" s="22" t="s">
        <v>97</v>
      </c>
    </row>
    <row r="4" spans="1:20" ht="9" customHeight="1" x14ac:dyDescent="0.25">
      <c r="A4" s="161"/>
      <c r="B4" s="161"/>
      <c r="C4" s="161"/>
      <c r="D4" s="161"/>
      <c r="E4" s="161"/>
      <c r="F4" s="161"/>
      <c r="G4" s="161"/>
      <c r="H4" s="161"/>
      <c r="I4" s="161"/>
      <c r="J4" s="161"/>
    </row>
    <row r="5" spans="1:20" s="23" customFormat="1" ht="15" customHeight="1" x14ac:dyDescent="0.25">
      <c r="B5" s="51" t="s">
        <v>67</v>
      </c>
      <c r="C5" s="38"/>
      <c r="D5" s="71"/>
      <c r="E5" s="97" t="s">
        <v>0</v>
      </c>
      <c r="F5" s="164"/>
      <c r="G5" s="165"/>
      <c r="I5" s="97" t="s">
        <v>1</v>
      </c>
      <c r="J5" s="172"/>
      <c r="K5" s="172"/>
      <c r="L5" s="52"/>
      <c r="M5" s="52"/>
      <c r="N5" s="52"/>
      <c r="T5" s="23" t="e">
        <f>IF(#REF!&lt;&gt;"",TRUE,FALSE)</f>
        <v>#REF!</v>
      </c>
    </row>
    <row r="6" spans="1:20" ht="8.1" customHeight="1" x14ac:dyDescent="0.2"/>
    <row r="7" spans="1:20" s="23" customFormat="1" ht="15.75" customHeight="1" x14ac:dyDescent="0.2">
      <c r="B7" s="51" t="s">
        <v>163</v>
      </c>
      <c r="D7" s="91"/>
      <c r="E7" s="97" t="s">
        <v>164</v>
      </c>
      <c r="F7" s="164"/>
      <c r="G7" s="165"/>
      <c r="H7" s="90"/>
      <c r="I7" s="94"/>
      <c r="J7" s="90"/>
      <c r="K7" s="1"/>
      <c r="T7" s="55"/>
    </row>
    <row r="8" spans="1:20" s="23" customFormat="1" ht="8.1" customHeight="1" x14ac:dyDescent="0.25">
      <c r="B8" s="51"/>
      <c r="D8" s="90"/>
      <c r="E8" s="90"/>
      <c r="F8" s="90"/>
      <c r="G8" s="90"/>
      <c r="H8" s="90"/>
      <c r="I8" s="94"/>
      <c r="J8" s="90"/>
      <c r="K8" s="90"/>
      <c r="T8" s="55"/>
    </row>
    <row r="9" spans="1:20" s="23" customFormat="1" ht="15" customHeight="1" x14ac:dyDescent="0.25">
      <c r="B9" s="51" t="s">
        <v>82</v>
      </c>
      <c r="D9" s="169" t="str">
        <f>IF(D5="","",Datenquelle!B3)</f>
        <v/>
      </c>
      <c r="E9" s="170"/>
      <c r="F9" s="170"/>
      <c r="G9" s="170"/>
      <c r="H9" s="170"/>
      <c r="I9" s="170"/>
      <c r="J9" s="170"/>
      <c r="K9" s="171"/>
      <c r="T9" s="55"/>
    </row>
    <row r="10" spans="1:20" s="23" customFormat="1" ht="8.1" customHeight="1" x14ac:dyDescent="0.25">
      <c r="I10" s="93"/>
    </row>
    <row r="11" spans="1:20" s="23" customFormat="1" ht="14.25" customHeight="1" x14ac:dyDescent="0.25">
      <c r="B11" s="51" t="s">
        <v>69</v>
      </c>
      <c r="D11" s="166" t="str">
        <f>IF(D5="","",Datenquelle!C3)</f>
        <v/>
      </c>
      <c r="E11" s="167"/>
      <c r="F11" s="167"/>
      <c r="G11" s="167"/>
      <c r="H11" s="167"/>
      <c r="I11" s="167"/>
      <c r="J11" s="167"/>
      <c r="K11" s="168"/>
    </row>
    <row r="12" spans="1:20" s="23" customFormat="1" ht="8.1" customHeight="1" x14ac:dyDescent="0.25">
      <c r="I12" s="93"/>
    </row>
    <row r="13" spans="1:20" s="23" customFormat="1" ht="15" customHeight="1" x14ac:dyDescent="0.25">
      <c r="B13" s="51" t="s">
        <v>68</v>
      </c>
      <c r="D13" s="166" t="str">
        <f>IF(D5="","",Datenquelle!J3)</f>
        <v/>
      </c>
      <c r="E13" s="167"/>
      <c r="F13" s="167"/>
      <c r="G13" s="167"/>
      <c r="H13" s="167"/>
      <c r="I13" s="167"/>
      <c r="J13" s="167"/>
      <c r="K13" s="168"/>
    </row>
    <row r="14" spans="1:20" ht="8.1" customHeight="1" x14ac:dyDescent="0.2">
      <c r="C14" s="23"/>
    </row>
    <row r="15" spans="1:20" ht="15" customHeight="1" x14ac:dyDescent="0.2">
      <c r="B15" s="1" t="s">
        <v>3</v>
      </c>
      <c r="C15" s="23"/>
      <c r="D15" s="28" t="str">
        <f>IF(D5="","",Datenquelle!H3)</f>
        <v/>
      </c>
      <c r="G15" s="51" t="s">
        <v>96</v>
      </c>
      <c r="I15" s="95"/>
      <c r="J15" s="173" t="str">
        <f>IF(D5="","",Datenquelle!I3)</f>
        <v/>
      </c>
      <c r="K15" s="174"/>
    </row>
    <row r="16" spans="1:20" ht="9" customHeight="1" thickBot="1" x14ac:dyDescent="0.25">
      <c r="C16" s="23"/>
      <c r="D16" s="72"/>
      <c r="E16" s="72"/>
      <c r="I16" s="92"/>
      <c r="J16" s="73"/>
      <c r="K16" s="73"/>
    </row>
    <row r="17" spans="1:19" ht="12" customHeight="1" thickBot="1" x14ac:dyDescent="0.25">
      <c r="A17" s="181" t="s">
        <v>14</v>
      </c>
      <c r="B17" s="182"/>
      <c r="C17" s="177" t="s">
        <v>15</v>
      </c>
      <c r="D17" s="177" t="s">
        <v>16</v>
      </c>
      <c r="E17" s="177"/>
      <c r="F17" s="181" t="s">
        <v>17</v>
      </c>
      <c r="G17" s="182"/>
      <c r="H17" s="185" t="s">
        <v>18</v>
      </c>
      <c r="I17" s="185"/>
      <c r="J17" s="177"/>
      <c r="K17" s="175" t="s">
        <v>22</v>
      </c>
      <c r="L17" s="186" t="s">
        <v>20</v>
      </c>
      <c r="M17" s="187"/>
      <c r="N17" s="175" t="s">
        <v>19</v>
      </c>
      <c r="O17" s="177" t="s">
        <v>21</v>
      </c>
      <c r="P17" s="178"/>
      <c r="Q17" s="162" t="s">
        <v>23</v>
      </c>
      <c r="R17" s="104" t="s">
        <v>24</v>
      </c>
      <c r="S17" s="104"/>
    </row>
    <row r="18" spans="1:19" ht="22.9" customHeight="1" thickBot="1" x14ac:dyDescent="0.25">
      <c r="A18" s="183"/>
      <c r="B18" s="184"/>
      <c r="C18" s="179"/>
      <c r="D18" s="179"/>
      <c r="E18" s="179"/>
      <c r="F18" s="183"/>
      <c r="G18" s="184"/>
      <c r="H18" s="179"/>
      <c r="I18" s="179"/>
      <c r="J18" s="179"/>
      <c r="K18" s="176"/>
      <c r="L18" s="188"/>
      <c r="M18" s="189"/>
      <c r="N18" s="176"/>
      <c r="O18" s="179"/>
      <c r="P18" s="180"/>
      <c r="Q18" s="163"/>
      <c r="R18" s="96" t="s">
        <v>167</v>
      </c>
      <c r="S18" s="96" t="s">
        <v>168</v>
      </c>
    </row>
    <row r="19" spans="1:19" ht="27" customHeight="1" thickBot="1" x14ac:dyDescent="0.25">
      <c r="A19" s="114">
        <v>1</v>
      </c>
      <c r="B19" s="115"/>
      <c r="C19" s="141" t="s">
        <v>98</v>
      </c>
      <c r="D19" s="120" t="s">
        <v>100</v>
      </c>
      <c r="E19" s="121"/>
      <c r="F19" s="126" t="s">
        <v>104</v>
      </c>
      <c r="G19" s="127"/>
      <c r="H19" s="132" t="s">
        <v>7</v>
      </c>
      <c r="I19" s="133"/>
      <c r="J19" s="134"/>
      <c r="K19" s="111"/>
      <c r="L19" s="105" t="s">
        <v>102</v>
      </c>
      <c r="M19" s="106"/>
      <c r="N19" s="29"/>
      <c r="O19" s="144" t="s">
        <v>25</v>
      </c>
      <c r="P19" s="145"/>
      <c r="Q19" s="148" t="str">
        <f>IF(P19="",Berechnung1!$F$5,IF(OR(P19&lt; Berechnung1!E25,P19&gt;Berechnung1!F25),Berechnung1!$G$5,IF(OR(ROUND(P19,4)&lt;Berechnung1!J25,ROUND(P19,4)&gt;Berechnung1!K25),Berechnung1!$D$5,IF(OR(ROUND(P19,4)&lt;Berechnung1!G25,ROUND(P19,4)&gt;Berechnung1!H25),Berechnung1!$E$5,Berechnung1!$C$5))))</f>
        <v>Unvollständig</v>
      </c>
      <c r="R19" s="101"/>
      <c r="S19" s="101"/>
    </row>
    <row r="20" spans="1:19" ht="27" customHeight="1" thickBot="1" x14ac:dyDescent="0.25">
      <c r="A20" s="116"/>
      <c r="B20" s="117"/>
      <c r="C20" s="142"/>
      <c r="D20" s="122"/>
      <c r="E20" s="123"/>
      <c r="F20" s="128"/>
      <c r="G20" s="129"/>
      <c r="H20" s="135"/>
      <c r="I20" s="136"/>
      <c r="J20" s="137"/>
      <c r="K20" s="112"/>
      <c r="L20" s="107"/>
      <c r="M20" s="108"/>
      <c r="N20" s="29"/>
      <c r="O20" s="144"/>
      <c r="P20" s="146"/>
      <c r="Q20" s="149"/>
      <c r="R20" s="102"/>
      <c r="S20" s="102"/>
    </row>
    <row r="21" spans="1:19" ht="27" customHeight="1" thickBot="1" x14ac:dyDescent="0.25">
      <c r="A21" s="118"/>
      <c r="B21" s="119"/>
      <c r="C21" s="143"/>
      <c r="D21" s="124"/>
      <c r="E21" s="125"/>
      <c r="F21" s="130"/>
      <c r="G21" s="131"/>
      <c r="H21" s="138"/>
      <c r="I21" s="139"/>
      <c r="J21" s="140"/>
      <c r="K21" s="113"/>
      <c r="L21" s="109"/>
      <c r="M21" s="110"/>
      <c r="N21" s="29"/>
      <c r="O21" s="144"/>
      <c r="P21" s="147"/>
      <c r="Q21" s="150"/>
      <c r="R21" s="103"/>
      <c r="S21" s="103"/>
    </row>
    <row r="22" spans="1:19" ht="27" customHeight="1" thickBot="1" x14ac:dyDescent="0.25">
      <c r="A22" s="114">
        <v>2</v>
      </c>
      <c r="B22" s="115"/>
      <c r="C22" s="216" t="s">
        <v>105</v>
      </c>
      <c r="D22" s="126" t="s">
        <v>106</v>
      </c>
      <c r="E22" s="134"/>
      <c r="F22" s="126" t="s">
        <v>166</v>
      </c>
      <c r="G22" s="134"/>
      <c r="H22" s="132" t="s">
        <v>7</v>
      </c>
      <c r="I22" s="133"/>
      <c r="J22" s="134"/>
      <c r="K22" s="105"/>
      <c r="L22" s="105" t="s">
        <v>99</v>
      </c>
      <c r="M22" s="106"/>
      <c r="N22" s="111"/>
      <c r="O22" s="144" t="s">
        <v>25</v>
      </c>
      <c r="P22" s="145"/>
      <c r="Q22" s="148" t="str">
        <f>IF(P22="",Berechnung1!$F$5,IF(OR(P22&lt; Berechnung1!E28,P22&gt;Berechnung1!F28),Berechnung1!$G$5,IF(OR(ROUND(P22,4)&lt;Berechnung1!J28,ROUND(P22,4)&gt;Berechnung1!K28),Berechnung1!$D$5,IF(OR(ROUND(P22,4)&lt;Berechnung1!G28,ROUND(P22,4)&gt;Berechnung1!H28),Berechnung1!$E$5,Berechnung1!$C$5))))</f>
        <v>Unvollständig</v>
      </c>
      <c r="R22" s="101"/>
      <c r="S22" s="101"/>
    </row>
    <row r="23" spans="1:19" ht="27" customHeight="1" thickBot="1" x14ac:dyDescent="0.25">
      <c r="A23" s="116"/>
      <c r="B23" s="117"/>
      <c r="C23" s="217"/>
      <c r="D23" s="135"/>
      <c r="E23" s="137"/>
      <c r="F23" s="135"/>
      <c r="G23" s="137"/>
      <c r="H23" s="135"/>
      <c r="I23" s="136"/>
      <c r="J23" s="137"/>
      <c r="K23" s="107"/>
      <c r="L23" s="107"/>
      <c r="M23" s="108"/>
      <c r="N23" s="112"/>
      <c r="O23" s="144" t="s">
        <v>26</v>
      </c>
      <c r="P23" s="146"/>
      <c r="Q23" s="149"/>
      <c r="R23" s="102"/>
      <c r="S23" s="102"/>
    </row>
    <row r="24" spans="1:19" ht="27" customHeight="1" thickBot="1" x14ac:dyDescent="0.25">
      <c r="A24" s="118"/>
      <c r="B24" s="119"/>
      <c r="C24" s="218"/>
      <c r="D24" s="138"/>
      <c r="E24" s="140"/>
      <c r="F24" s="138"/>
      <c r="G24" s="140"/>
      <c r="H24" s="138"/>
      <c r="I24" s="139"/>
      <c r="J24" s="140"/>
      <c r="K24" s="109"/>
      <c r="L24" s="109"/>
      <c r="M24" s="110"/>
      <c r="N24" s="113"/>
      <c r="O24" s="144" t="s">
        <v>27</v>
      </c>
      <c r="P24" s="147"/>
      <c r="Q24" s="150"/>
      <c r="R24" s="103"/>
      <c r="S24" s="103"/>
    </row>
    <row r="25" spans="1:19" ht="27" customHeight="1" thickBot="1" x14ac:dyDescent="0.25">
      <c r="A25" s="114">
        <v>3</v>
      </c>
      <c r="B25" s="235" t="s">
        <v>153</v>
      </c>
      <c r="C25" s="216" t="s">
        <v>157</v>
      </c>
      <c r="D25" s="126" t="s">
        <v>158</v>
      </c>
      <c r="E25" s="134"/>
      <c r="F25" s="126" t="s">
        <v>160</v>
      </c>
      <c r="G25" s="134"/>
      <c r="H25" s="132" t="s">
        <v>7</v>
      </c>
      <c r="I25" s="133"/>
      <c r="J25" s="134"/>
      <c r="K25" s="111" t="s">
        <v>159</v>
      </c>
      <c r="L25" s="105" t="s">
        <v>88</v>
      </c>
      <c r="M25" s="106"/>
      <c r="N25" s="111"/>
      <c r="O25" s="144" t="s">
        <v>25</v>
      </c>
      <c r="P25" s="145"/>
      <c r="Q25" s="148" t="str">
        <f>IF(P25="",Berechnung1!$F$5,IF(OR(P25&lt; Berechnung1!E31,P25&gt; Berechnung1!F31),Berechnung1!$G$5,IF(OR(ROUND(P25,4)&lt;Berechnung1!J31,ROUND(P25,4)&gt;Berechnung1!K31),Berechnung1!$D$5,IF(OR(ROUND(P25,4)&lt;Berechnung1!G31,ROUND(P25,4)&gt;Berechnung1!H31),Berechnung1!$E$5,Berechnung1!$C$5))))</f>
        <v>Unvollständig</v>
      </c>
      <c r="R25" s="101"/>
      <c r="S25" s="101"/>
    </row>
    <row r="26" spans="1:19" ht="27" customHeight="1" thickBot="1" x14ac:dyDescent="0.25">
      <c r="A26" s="116"/>
      <c r="B26" s="236"/>
      <c r="C26" s="217"/>
      <c r="D26" s="135"/>
      <c r="E26" s="137"/>
      <c r="F26" s="135"/>
      <c r="G26" s="137"/>
      <c r="H26" s="135"/>
      <c r="I26" s="136"/>
      <c r="J26" s="137"/>
      <c r="K26" s="112"/>
      <c r="L26" s="107"/>
      <c r="M26" s="108"/>
      <c r="N26" s="112"/>
      <c r="O26" s="144" t="s">
        <v>26</v>
      </c>
      <c r="P26" s="146"/>
      <c r="Q26" s="149"/>
      <c r="R26" s="102"/>
      <c r="S26" s="102"/>
    </row>
    <row r="27" spans="1:19" ht="27" customHeight="1" thickBot="1" x14ac:dyDescent="0.25">
      <c r="A27" s="116"/>
      <c r="B27" s="237"/>
      <c r="C27" s="218"/>
      <c r="D27" s="138"/>
      <c r="E27" s="140"/>
      <c r="F27" s="138"/>
      <c r="G27" s="140"/>
      <c r="H27" s="138"/>
      <c r="I27" s="139"/>
      <c r="J27" s="140"/>
      <c r="K27" s="113"/>
      <c r="L27" s="109"/>
      <c r="M27" s="110"/>
      <c r="N27" s="113"/>
      <c r="O27" s="144" t="s">
        <v>27</v>
      </c>
      <c r="P27" s="147"/>
      <c r="Q27" s="150"/>
      <c r="R27" s="103"/>
      <c r="S27" s="103"/>
    </row>
    <row r="28" spans="1:19" ht="27" customHeight="1" thickBot="1" x14ac:dyDescent="0.25">
      <c r="A28" s="116"/>
      <c r="B28" s="235" t="s">
        <v>154</v>
      </c>
      <c r="C28" s="216" t="s">
        <v>162</v>
      </c>
      <c r="D28" s="126" t="s">
        <v>161</v>
      </c>
      <c r="E28" s="134"/>
      <c r="F28" s="126" t="s">
        <v>162</v>
      </c>
      <c r="G28" s="134"/>
      <c r="H28" s="132" t="s">
        <v>7</v>
      </c>
      <c r="I28" s="133"/>
      <c r="J28" s="134"/>
      <c r="K28" s="111" t="s">
        <v>159</v>
      </c>
      <c r="L28" s="105" t="s">
        <v>88</v>
      </c>
      <c r="M28" s="106"/>
      <c r="N28" s="111"/>
      <c r="O28" s="144" t="s">
        <v>25</v>
      </c>
      <c r="P28" s="145"/>
      <c r="Q28" s="148" t="str">
        <f>IF(P28="",Berechnung1!$F$5,IF(OR(P28&lt; Berechnung1!E34,P28&gt; Berechnung1!F34),Berechnung1!$G$5,IF(OR(ROUND(P28,4)&lt;Berechnung1!J34,ROUND(P28,4)&gt;Berechnung1!K34),Berechnung1!$D$5,IF(OR(ROUND(P28,4)&lt;Berechnung1!G34,ROUND(P28,4)&gt;Berechnung1!H34),Berechnung1!$E$5,Berechnung1!$C$5))))</f>
        <v>Unvollständig</v>
      </c>
      <c r="R28" s="101"/>
      <c r="S28" s="101"/>
    </row>
    <row r="29" spans="1:19" ht="27" customHeight="1" thickBot="1" x14ac:dyDescent="0.25">
      <c r="A29" s="116"/>
      <c r="B29" s="236"/>
      <c r="C29" s="217"/>
      <c r="D29" s="135"/>
      <c r="E29" s="137"/>
      <c r="F29" s="135"/>
      <c r="G29" s="137"/>
      <c r="H29" s="135"/>
      <c r="I29" s="136"/>
      <c r="J29" s="137"/>
      <c r="K29" s="112"/>
      <c r="L29" s="107"/>
      <c r="M29" s="108"/>
      <c r="N29" s="112"/>
      <c r="O29" s="144" t="s">
        <v>26</v>
      </c>
      <c r="P29" s="146"/>
      <c r="Q29" s="149"/>
      <c r="R29" s="102"/>
      <c r="S29" s="102"/>
    </row>
    <row r="30" spans="1:19" ht="27" customHeight="1" thickBot="1" x14ac:dyDescent="0.25">
      <c r="A30" s="118"/>
      <c r="B30" s="237"/>
      <c r="C30" s="218"/>
      <c r="D30" s="138"/>
      <c r="E30" s="140"/>
      <c r="F30" s="138"/>
      <c r="G30" s="140"/>
      <c r="H30" s="138"/>
      <c r="I30" s="139"/>
      <c r="J30" s="140"/>
      <c r="K30" s="113"/>
      <c r="L30" s="109"/>
      <c r="M30" s="110"/>
      <c r="N30" s="113"/>
      <c r="O30" s="144" t="s">
        <v>27</v>
      </c>
      <c r="P30" s="147"/>
      <c r="Q30" s="150"/>
      <c r="R30" s="103"/>
      <c r="S30" s="103"/>
    </row>
    <row r="31" spans="1:19" ht="27" customHeight="1" thickBot="1" x14ac:dyDescent="0.25">
      <c r="A31" s="114">
        <v>4</v>
      </c>
      <c r="B31" s="115"/>
      <c r="C31" s="213" t="s">
        <v>89</v>
      </c>
      <c r="D31" s="228" t="s">
        <v>90</v>
      </c>
      <c r="E31" s="229"/>
      <c r="F31" s="198" t="s">
        <v>101</v>
      </c>
      <c r="G31" s="219"/>
      <c r="H31" s="198" t="s">
        <v>91</v>
      </c>
      <c r="I31" s="199"/>
      <c r="J31" s="200"/>
      <c r="K31" s="111" t="s">
        <v>103</v>
      </c>
      <c r="L31" s="192" t="s">
        <v>88</v>
      </c>
      <c r="M31" s="193"/>
      <c r="N31" s="111"/>
      <c r="O31" s="5" t="s">
        <v>17</v>
      </c>
      <c r="P31" s="20"/>
      <c r="Q31" s="148" t="str">
        <f>IF(P33=Berechnung1!D37,Berechnung1!$F$5,IF(OR(P33&lt; Berechnung1!E37,P33&gt; Berechnung1!F37),Berechnung1!$G$5,IF(OR(ROUND(P33,4)&lt;Berechnung1!J37,ROUND(P33,4)&gt;Berechnung1!K37),Berechnung1!$D$5,IF(OR(ROUND(P33,4)&lt;Berechnung1!G37,ROUND(P33,4)&gt;Berechnung1!H37),Berechnung1!$E$5,Berechnung1!$C$5))))</f>
        <v>Unvollständig</v>
      </c>
      <c r="R31" s="101"/>
      <c r="S31" s="101"/>
    </row>
    <row r="32" spans="1:19" ht="27" customHeight="1" thickBot="1" x14ac:dyDescent="0.25">
      <c r="A32" s="116"/>
      <c r="B32" s="117"/>
      <c r="C32" s="214"/>
      <c r="D32" s="224"/>
      <c r="E32" s="230"/>
      <c r="F32" s="201"/>
      <c r="G32" s="220"/>
      <c r="H32" s="201"/>
      <c r="I32" s="202"/>
      <c r="J32" s="203"/>
      <c r="K32" s="112"/>
      <c r="L32" s="194"/>
      <c r="M32" s="195"/>
      <c r="N32" s="112"/>
      <c r="O32" s="5" t="s">
        <v>26</v>
      </c>
      <c r="P32" s="79">
        <f>IF(P19="",0,P19)</f>
        <v>0</v>
      </c>
      <c r="Q32" s="149"/>
      <c r="R32" s="102"/>
      <c r="S32" s="102"/>
    </row>
    <row r="33" spans="1:19" ht="27" customHeight="1" thickBot="1" x14ac:dyDescent="0.25">
      <c r="A33" s="118"/>
      <c r="B33" s="119"/>
      <c r="C33" s="215"/>
      <c r="D33" s="226"/>
      <c r="E33" s="231"/>
      <c r="F33" s="204"/>
      <c r="G33" s="221"/>
      <c r="H33" s="204"/>
      <c r="I33" s="205"/>
      <c r="J33" s="206"/>
      <c r="K33" s="113"/>
      <c r="L33" s="196"/>
      <c r="M33" s="197"/>
      <c r="N33" s="113"/>
      <c r="O33" s="5" t="s">
        <v>27</v>
      </c>
      <c r="P33" s="21" t="str">
        <f>IF(P31="","n.d.",IF(P32="","n.d.",IF(P32=0,"",P31/P32)))</f>
        <v>n.d.</v>
      </c>
      <c r="Q33" s="150"/>
      <c r="R33" s="103"/>
      <c r="S33" s="103"/>
    </row>
    <row r="34" spans="1:19" ht="27" customHeight="1" thickBot="1" x14ac:dyDescent="0.25">
      <c r="A34" s="114">
        <v>5</v>
      </c>
      <c r="B34" s="115"/>
      <c r="C34" s="213" t="s">
        <v>92</v>
      </c>
      <c r="D34" s="228" t="s">
        <v>170</v>
      </c>
      <c r="E34" s="229"/>
      <c r="F34" s="198" t="s">
        <v>247</v>
      </c>
      <c r="G34" s="219"/>
      <c r="H34" s="198" t="s">
        <v>93</v>
      </c>
      <c r="I34" s="199"/>
      <c r="J34" s="200"/>
      <c r="K34" s="210" t="s">
        <v>103</v>
      </c>
      <c r="L34" s="192" t="s">
        <v>88</v>
      </c>
      <c r="M34" s="193"/>
      <c r="N34" s="111"/>
      <c r="O34" s="5" t="s">
        <v>17</v>
      </c>
      <c r="P34" s="20"/>
      <c r="Q34" s="148" t="str">
        <f>IF(P36=Berechnung1!D40,Berechnung1!$F$5,IF(OR(P36&lt; Berechnung1!E40,P36&gt; Berechnung1!F40),Berechnung1!$G$5,IF(OR(ROUND(P36,4)&lt;Berechnung1!J40,ROUND(P36,4)&gt;Berechnung1!K40),Berechnung1!$D$5,IF(OR(ROUND(P36,4)&lt;Berechnung1!G40,ROUND(P36,4)&gt;Berechnung1!H40),Berechnung1!$E$5,Berechnung1!$C$5))))</f>
        <v>Unvollständig</v>
      </c>
      <c r="R34" s="191"/>
      <c r="S34" s="101"/>
    </row>
    <row r="35" spans="1:19" ht="27" customHeight="1" thickBot="1" x14ac:dyDescent="0.25">
      <c r="A35" s="116"/>
      <c r="B35" s="117"/>
      <c r="C35" s="214"/>
      <c r="D35" s="224"/>
      <c r="E35" s="230"/>
      <c r="F35" s="201"/>
      <c r="G35" s="220"/>
      <c r="H35" s="201"/>
      <c r="I35" s="202"/>
      <c r="J35" s="203"/>
      <c r="K35" s="211"/>
      <c r="L35" s="194"/>
      <c r="M35" s="195"/>
      <c r="N35" s="112"/>
      <c r="O35" s="5" t="s">
        <v>26</v>
      </c>
      <c r="P35" s="79">
        <f>IF(P19="",0,P19)</f>
        <v>0</v>
      </c>
      <c r="Q35" s="149"/>
      <c r="R35" s="102"/>
      <c r="S35" s="102"/>
    </row>
    <row r="36" spans="1:19" ht="27" customHeight="1" thickBot="1" x14ac:dyDescent="0.25">
      <c r="A36" s="118"/>
      <c r="B36" s="119"/>
      <c r="C36" s="215"/>
      <c r="D36" s="226"/>
      <c r="E36" s="231"/>
      <c r="F36" s="204"/>
      <c r="G36" s="221"/>
      <c r="H36" s="204"/>
      <c r="I36" s="205"/>
      <c r="J36" s="206"/>
      <c r="K36" s="212"/>
      <c r="L36" s="196"/>
      <c r="M36" s="197"/>
      <c r="N36" s="113"/>
      <c r="O36" s="5" t="s">
        <v>27</v>
      </c>
      <c r="P36" s="21" t="str">
        <f>IF(P34="","n.d.",IF(P35="","n.d.",IF(P35=0,"",P34/P35)))</f>
        <v>n.d.</v>
      </c>
      <c r="Q36" s="150"/>
      <c r="R36" s="103"/>
      <c r="S36" s="103"/>
    </row>
    <row r="37" spans="1:19" ht="27" customHeight="1" thickBot="1" x14ac:dyDescent="0.25">
      <c r="A37" s="114">
        <v>6</v>
      </c>
      <c r="B37" s="115"/>
      <c r="C37" s="213" t="s">
        <v>94</v>
      </c>
      <c r="D37" s="222" t="s">
        <v>7</v>
      </c>
      <c r="E37" s="223"/>
      <c r="F37" s="198" t="s">
        <v>248</v>
      </c>
      <c r="G37" s="232"/>
      <c r="H37" s="198" t="s">
        <v>93</v>
      </c>
      <c r="I37" s="199"/>
      <c r="J37" s="207"/>
      <c r="K37" s="210" t="s">
        <v>152</v>
      </c>
      <c r="L37" s="192" t="s">
        <v>88</v>
      </c>
      <c r="M37" s="193"/>
      <c r="N37" s="190"/>
      <c r="O37" s="5" t="s">
        <v>17</v>
      </c>
      <c r="P37" s="20"/>
      <c r="Q37" s="148" t="str">
        <f>IF(P39=Berechnung1!D43,Berechnung1!$F$5,IF(OR(P39&lt; Berechnung1!E43,P39&gt; Berechnung1!F43),Berechnung1!$G$5,IF(OR(ROUND(P39,4)&lt;Berechnung1!J43,ROUND(P39,4)&gt;Berechnung1!K43),Berechnung1!$D$5,IF(OR(ROUND(P39,4)&lt;Berechnung1!G43,ROUND(P39,4)&gt;Berechnung1!H43),Berechnung1!$E$5,Berechnung1!$C$5))))</f>
        <v>Unvollständig</v>
      </c>
      <c r="R37" s="101"/>
      <c r="S37" s="101"/>
    </row>
    <row r="38" spans="1:19" ht="27" customHeight="1" thickBot="1" x14ac:dyDescent="0.25">
      <c r="A38" s="116"/>
      <c r="B38" s="117"/>
      <c r="C38" s="214"/>
      <c r="D38" s="224"/>
      <c r="E38" s="225"/>
      <c r="F38" s="201"/>
      <c r="G38" s="233"/>
      <c r="H38" s="201"/>
      <c r="I38" s="202"/>
      <c r="J38" s="208"/>
      <c r="K38" s="211"/>
      <c r="L38" s="194"/>
      <c r="M38" s="195"/>
      <c r="N38" s="112"/>
      <c r="O38" s="5" t="s">
        <v>26</v>
      </c>
      <c r="P38" s="79">
        <f>IF(P19="",0,P19)</f>
        <v>0</v>
      </c>
      <c r="Q38" s="149"/>
      <c r="R38" s="102"/>
      <c r="S38" s="102"/>
    </row>
    <row r="39" spans="1:19" ht="27" customHeight="1" thickBot="1" x14ac:dyDescent="0.25">
      <c r="A39" s="118"/>
      <c r="B39" s="119"/>
      <c r="C39" s="215"/>
      <c r="D39" s="226"/>
      <c r="E39" s="227"/>
      <c r="F39" s="204"/>
      <c r="G39" s="234"/>
      <c r="H39" s="204"/>
      <c r="I39" s="205"/>
      <c r="J39" s="209"/>
      <c r="K39" s="212"/>
      <c r="L39" s="196"/>
      <c r="M39" s="197"/>
      <c r="N39" s="113"/>
      <c r="O39" s="5" t="s">
        <v>27</v>
      </c>
      <c r="P39" s="21" t="str">
        <f>IF(P37="","n.d.",IF(P38="","n.d.",IF(P38=0,"",P37/P38)))</f>
        <v>n.d.</v>
      </c>
      <c r="Q39" s="150"/>
      <c r="R39" s="103"/>
      <c r="S39" s="103"/>
    </row>
    <row r="40" spans="1:19" ht="7.5" customHeight="1" x14ac:dyDescent="0.2"/>
    <row r="41" spans="1:19" ht="18" customHeight="1" thickBot="1" x14ac:dyDescent="0.3">
      <c r="A41" s="2" t="s">
        <v>8</v>
      </c>
      <c r="B41" s="64"/>
      <c r="C41" s="64"/>
      <c r="D41" s="64"/>
      <c r="E41" s="64"/>
      <c r="F41" s="64"/>
      <c r="G41" s="64"/>
    </row>
    <row r="42" spans="1:19" ht="18" customHeight="1" thickBot="1" x14ac:dyDescent="0.25">
      <c r="A42" s="64"/>
      <c r="B42" s="64"/>
      <c r="C42" s="152" t="s">
        <v>173</v>
      </c>
      <c r="D42" s="65" t="s">
        <v>9</v>
      </c>
      <c r="E42" s="66" t="str">
        <f>CONCATENATE(TEXT(Berechnung1!C9,"0,00%")," (",Berechnung1!C6,")")</f>
        <v>0,00% (0)</v>
      </c>
      <c r="F42" s="154" t="str">
        <f>CONCATENATE(TEXT(Berechnung1!D10,"0,00%")," (",Berechnung1!D7,")")</f>
        <v>0,00% (0)</v>
      </c>
      <c r="G42" s="158" t="s">
        <v>84</v>
      </c>
    </row>
    <row r="43" spans="1:19" ht="18" customHeight="1" thickBot="1" x14ac:dyDescent="0.25">
      <c r="A43" s="64"/>
      <c r="B43" s="64"/>
      <c r="C43" s="153"/>
      <c r="D43" s="67" t="s">
        <v>10</v>
      </c>
      <c r="E43" s="67" t="str">
        <f>CONCATENATE(TEXT(Berechnung1!K9,"0,00%")," (",Berechnung1!K6,")")</f>
        <v>0,00% (0)</v>
      </c>
      <c r="F43" s="154"/>
      <c r="G43" s="159"/>
    </row>
    <row r="44" spans="1:19" ht="18" customHeight="1" thickBot="1" x14ac:dyDescent="0.25">
      <c r="A44" s="64"/>
      <c r="B44" s="64"/>
      <c r="C44" s="155" t="s">
        <v>172</v>
      </c>
      <c r="D44" s="155"/>
      <c r="E44" s="155"/>
      <c r="F44" s="68" t="str">
        <f>CONCATENATE(TEXT(Berechnung1!E10,"0,00%")," (",Berechnung1!E7,")")</f>
        <v>0,00% (0)</v>
      </c>
      <c r="G44" s="70" t="str">
        <f>CONCATENATE(TEXT(Berechnung1!E11,"0,00%")," (",Berechnung1!E8,")")</f>
        <v>0,00% (0)</v>
      </c>
    </row>
    <row r="45" spans="1:19" ht="18" customHeight="1" thickBot="1" x14ac:dyDescent="0.25">
      <c r="A45" s="64"/>
      <c r="B45" s="64"/>
      <c r="C45" s="156" t="s">
        <v>11</v>
      </c>
      <c r="D45" s="69" t="s">
        <v>12</v>
      </c>
      <c r="E45" s="69" t="str">
        <f>CONCATENATE(TEXT(Berechnung1!G9,"0,00%")," (",Berechnung1!G6,")")</f>
        <v>0,00% (0)</v>
      </c>
      <c r="F45" s="154" t="str">
        <f>CONCATENATE(TEXT(Berechnung1!G10,"0,00%")," (",Berechnung1!G8,")")</f>
        <v>100,00% (7)</v>
      </c>
      <c r="G45" s="154"/>
    </row>
    <row r="46" spans="1:19" ht="18" customHeight="1" thickBot="1" x14ac:dyDescent="0.25">
      <c r="A46" s="64"/>
      <c r="B46" s="64"/>
      <c r="C46" s="157"/>
      <c r="D46" s="69" t="s">
        <v>13</v>
      </c>
      <c r="E46" s="69" t="str">
        <f>CONCATENATE(TEXT(Berechnung1!F9,"0,00%")," (",Berechnung1!F6,")")</f>
        <v>100,00% (7)</v>
      </c>
      <c r="F46" s="154"/>
      <c r="G46" s="154"/>
    </row>
    <row r="47" spans="1:19" ht="7.5" customHeight="1" x14ac:dyDescent="0.2"/>
    <row r="48" spans="1:19" ht="13.5" customHeight="1" x14ac:dyDescent="0.2">
      <c r="A48" s="6" t="s">
        <v>28</v>
      </c>
    </row>
    <row r="49" spans="1:17" ht="12.75" customHeight="1" x14ac:dyDescent="0.2">
      <c r="A49" s="160" t="s">
        <v>85</v>
      </c>
      <c r="B49" s="160"/>
      <c r="C49" s="160"/>
      <c r="D49" s="160"/>
      <c r="E49" s="160"/>
      <c r="F49" s="160"/>
      <c r="G49" s="160"/>
      <c r="H49" s="160"/>
      <c r="I49" s="160"/>
      <c r="J49" s="160"/>
      <c r="K49" s="160"/>
      <c r="L49" s="160"/>
      <c r="M49" s="160"/>
      <c r="N49" s="160"/>
      <c r="O49" s="160"/>
      <c r="P49" s="160"/>
      <c r="Q49" s="160"/>
    </row>
    <row r="50" spans="1:17" ht="123.75" customHeight="1" x14ac:dyDescent="0.2">
      <c r="A50" s="160" t="s">
        <v>165</v>
      </c>
      <c r="B50" s="160"/>
      <c r="C50" s="160"/>
      <c r="D50" s="160"/>
      <c r="E50" s="160"/>
      <c r="F50" s="160"/>
      <c r="G50" s="160"/>
      <c r="H50" s="160"/>
      <c r="I50" s="160"/>
      <c r="J50" s="160"/>
      <c r="K50" s="160"/>
      <c r="L50" s="160"/>
      <c r="M50" s="160"/>
      <c r="N50" s="160"/>
      <c r="O50" s="160"/>
      <c r="P50" s="160"/>
      <c r="Q50" s="160"/>
    </row>
    <row r="51" spans="1:17" x14ac:dyDescent="0.2">
      <c r="A51" s="6" t="s">
        <v>86</v>
      </c>
    </row>
    <row r="52" spans="1:17" ht="24" customHeight="1" x14ac:dyDescent="0.2">
      <c r="A52" s="151" t="s">
        <v>87</v>
      </c>
      <c r="B52" s="151"/>
      <c r="C52" s="151"/>
      <c r="D52" s="151"/>
      <c r="E52" s="151"/>
      <c r="F52" s="151"/>
      <c r="G52" s="151"/>
      <c r="H52" s="151"/>
      <c r="I52" s="151"/>
      <c r="J52" s="151"/>
      <c r="K52" s="151"/>
      <c r="L52" s="151"/>
      <c r="M52" s="151"/>
      <c r="N52" s="151"/>
      <c r="O52" s="151"/>
      <c r="P52" s="151"/>
      <c r="Q52" s="151"/>
    </row>
  </sheetData>
  <sheetProtection algorithmName="SHA-512" hashValue="kyFrTwoeKc0vxoZqH+nK+aNvtPlKNYLRFYu88m239/2r7Lu0wYJu+FKDm9BN8hOXaUFDaMEp5x3nK77aE+InrA==" saltValue="alRX8mm70RHAMKt0w5/oag==" spinCount="100000" sheet="1" objects="1" scenarios="1" selectLockedCells="1"/>
  <mergeCells count="113">
    <mergeCell ref="A31:B33"/>
    <mergeCell ref="A34:B36"/>
    <mergeCell ref="A37:B39"/>
    <mergeCell ref="F22:G24"/>
    <mergeCell ref="C37:C39"/>
    <mergeCell ref="C34:C36"/>
    <mergeCell ref="C31:C33"/>
    <mergeCell ref="C25:C27"/>
    <mergeCell ref="F34:G36"/>
    <mergeCell ref="D22:E24"/>
    <mergeCell ref="D37:E39"/>
    <mergeCell ref="D34:E36"/>
    <mergeCell ref="D31:E33"/>
    <mergeCell ref="F25:G27"/>
    <mergeCell ref="F31:G33"/>
    <mergeCell ref="A22:B24"/>
    <mergeCell ref="C22:C24"/>
    <mergeCell ref="F37:G39"/>
    <mergeCell ref="D25:E27"/>
    <mergeCell ref="A25:A30"/>
    <mergeCell ref="B25:B27"/>
    <mergeCell ref="B28:B30"/>
    <mergeCell ref="C28:C30"/>
    <mergeCell ref="D28:E30"/>
    <mergeCell ref="K31:K33"/>
    <mergeCell ref="L31:M33"/>
    <mergeCell ref="H25:J27"/>
    <mergeCell ref="L37:M39"/>
    <mergeCell ref="H34:J36"/>
    <mergeCell ref="H37:J39"/>
    <mergeCell ref="L25:M27"/>
    <mergeCell ref="F28:G30"/>
    <mergeCell ref="H28:J30"/>
    <mergeCell ref="K28:K30"/>
    <mergeCell ref="L28:M30"/>
    <mergeCell ref="K37:K39"/>
    <mergeCell ref="K34:K36"/>
    <mergeCell ref="L34:M36"/>
    <mergeCell ref="H31:J33"/>
    <mergeCell ref="K25:K27"/>
    <mergeCell ref="N37:N39"/>
    <mergeCell ref="S25:S27"/>
    <mergeCell ref="R25:R27"/>
    <mergeCell ref="S31:S33"/>
    <mergeCell ref="R34:R36"/>
    <mergeCell ref="S34:S36"/>
    <mergeCell ref="R37:R39"/>
    <mergeCell ref="S37:S39"/>
    <mergeCell ref="R31:R33"/>
    <mergeCell ref="Q37:Q39"/>
    <mergeCell ref="Q34:Q36"/>
    <mergeCell ref="N34:N36"/>
    <mergeCell ref="S28:S30"/>
    <mergeCell ref="N25:N27"/>
    <mergeCell ref="N31:N33"/>
    <mergeCell ref="Q31:Q33"/>
    <mergeCell ref="O25:O27"/>
    <mergeCell ref="P25:P27"/>
    <mergeCell ref="N28:N30"/>
    <mergeCell ref="O28:O30"/>
    <mergeCell ref="P28:P30"/>
    <mergeCell ref="Q28:Q30"/>
    <mergeCell ref="Q25:Q27"/>
    <mergeCell ref="R28:R30"/>
    <mergeCell ref="A4:J4"/>
    <mergeCell ref="Q17:Q18"/>
    <mergeCell ref="F5:G5"/>
    <mergeCell ref="D13:K13"/>
    <mergeCell ref="D9:K9"/>
    <mergeCell ref="D11:K11"/>
    <mergeCell ref="J5:K5"/>
    <mergeCell ref="J15:K15"/>
    <mergeCell ref="K17:K18"/>
    <mergeCell ref="N17:N18"/>
    <mergeCell ref="O17:P18"/>
    <mergeCell ref="C17:C18"/>
    <mergeCell ref="D17:E18"/>
    <mergeCell ref="F17:G18"/>
    <mergeCell ref="H17:J18"/>
    <mergeCell ref="A17:B18"/>
    <mergeCell ref="L17:M18"/>
    <mergeCell ref="F7:G7"/>
    <mergeCell ref="A52:Q52"/>
    <mergeCell ref="C42:C43"/>
    <mergeCell ref="F42:F43"/>
    <mergeCell ref="C44:E44"/>
    <mergeCell ref="C45:C46"/>
    <mergeCell ref="F45:G46"/>
    <mergeCell ref="G42:G43"/>
    <mergeCell ref="A49:Q49"/>
    <mergeCell ref="A50:Q50"/>
    <mergeCell ref="S22:S24"/>
    <mergeCell ref="R17:S17"/>
    <mergeCell ref="S19:S21"/>
    <mergeCell ref="R19:R21"/>
    <mergeCell ref="L19:M21"/>
    <mergeCell ref="L22:M24"/>
    <mergeCell ref="K22:K24"/>
    <mergeCell ref="K19:K21"/>
    <mergeCell ref="A19:B21"/>
    <mergeCell ref="D19:E21"/>
    <mergeCell ref="F19:G21"/>
    <mergeCell ref="H22:J24"/>
    <mergeCell ref="C19:C21"/>
    <mergeCell ref="H19:J21"/>
    <mergeCell ref="O19:O21"/>
    <mergeCell ref="P19:P21"/>
    <mergeCell ref="Q19:Q21"/>
    <mergeCell ref="P22:P24"/>
    <mergeCell ref="Q22:Q24"/>
    <mergeCell ref="R22:R24"/>
    <mergeCell ref="N22:N24"/>
    <mergeCell ref="O22:O24"/>
  </mergeCells>
  <conditionalFormatting sqref="A19:S19 A20:J21 L20:S21 A22:M24 A25:N25 C26:J27 L26:M27 B28:N28 C29:J30 L29:M30">
    <cfRule type="expression" dxfId="28" priority="6" stopIfTrue="1">
      <formula>ISNUMBER(FIND("Dysplasie-Sprechstunde",$D$5))</formula>
    </cfRule>
  </conditionalFormatting>
  <conditionalFormatting sqref="A31:S39">
    <cfRule type="expression" dxfId="27" priority="26" stopIfTrue="1">
      <formula>ISNUMBER(FIND("Dysplasie-Sprechstunde",$D$5))</formula>
    </cfRule>
  </conditionalFormatting>
  <conditionalFormatting sqref="D5">
    <cfRule type="expression" dxfId="26" priority="35" stopIfTrue="1">
      <formula>LEN(TRIM(D5))=0</formula>
    </cfRule>
  </conditionalFormatting>
  <conditionalFormatting sqref="D7">
    <cfRule type="expression" dxfId="25" priority="2">
      <formula>IF(OR($D$15="Österreich",$D$15="Schweiz",$D$15="Italien",$D$15="Luxemburg",$D$15="Polen",$D$15="Rumänien",$D$15="China",$D$15="Russland"),TRUE,FALSE)</formula>
    </cfRule>
    <cfRule type="expression" dxfId="24" priority="4" stopIfTrue="1">
      <formula>LEN(TRIM(D7))=0</formula>
    </cfRule>
  </conditionalFormatting>
  <conditionalFormatting sqref="D11:K11 D13:K13 D15 J15:J16 D16:E16">
    <cfRule type="expression" dxfId="23" priority="93">
      <formula>OR(AND($D$5="Dysplasie-Sprechstunde",ISNUMBER(SEARCH("DYS-E",#REF!))),AND($D$5="Dysplasie-Einheit",ISNUMBER(SEARCH("DYS-S",#REF!))))</formula>
    </cfRule>
  </conditionalFormatting>
  <conditionalFormatting sqref="F5">
    <cfRule type="expression" dxfId="22" priority="38" stopIfTrue="1">
      <formula>LEN(TRIM(F5))=0</formula>
    </cfRule>
  </conditionalFormatting>
  <conditionalFormatting sqref="F7">
    <cfRule type="expression" dxfId="21" priority="3" stopIfTrue="1">
      <formula>LEN(TRIM(F7))=0</formula>
    </cfRule>
  </conditionalFormatting>
  <conditionalFormatting sqref="F7:G7">
    <cfRule type="expression" dxfId="20" priority="1">
      <formula>IF(OR($D$15="Österreich",$D$15="Schweiz",$D$15="Italien",$D$15="Luxemburg",$D$15="Polen",$D$15="Rumänien",$D$15="China",$D$15="Russland"),TRUE,FALSE)</formula>
    </cfRule>
  </conditionalFormatting>
  <conditionalFormatting sqref="H7:J7 D8:K9">
    <cfRule type="expression" dxfId="19" priority="92">
      <formula>OR(AND($D$5="Dysplasie-Sprechstunde",ISNUMBER(SEARCH("DYS-E",#REF!))),AND($D$5="Dysplasie-Einheit",ISNUMBER(SEARCH("DYS-S",#REF!))))</formula>
    </cfRule>
  </conditionalFormatting>
  <conditionalFormatting sqref="J5">
    <cfRule type="expression" dxfId="18" priority="34" stopIfTrue="1">
      <formula>LEN(TRIM(J5))=0</formula>
    </cfRule>
  </conditionalFormatting>
  <conditionalFormatting sqref="N22">
    <cfRule type="expression" dxfId="17" priority="13" stopIfTrue="1">
      <formula>ISNUMBER(FIND("Dysplasie-Sprechstunde",$D$5))</formula>
    </cfRule>
  </conditionalFormatting>
  <conditionalFormatting sqref="O22:S30">
    <cfRule type="expression" dxfId="16" priority="11" stopIfTrue="1">
      <formula>ISNUMBER(FIND("Dysplasie-Sprechstunde",$D$5))</formula>
    </cfRule>
  </conditionalFormatting>
  <conditionalFormatting sqref="P19">
    <cfRule type="expression" dxfId="15" priority="72" stopIfTrue="1">
      <formula>LEN(TRIM(P19))=0</formula>
    </cfRule>
  </conditionalFormatting>
  <conditionalFormatting sqref="P22">
    <cfRule type="expression" dxfId="14" priority="14" stopIfTrue="1">
      <formula>LEN(TRIM(P22))=0</formula>
    </cfRule>
  </conditionalFormatting>
  <conditionalFormatting sqref="P25">
    <cfRule type="expression" dxfId="13" priority="12" stopIfTrue="1">
      <formula>LEN(TRIM(P25))=0</formula>
    </cfRule>
  </conditionalFormatting>
  <conditionalFormatting sqref="P28">
    <cfRule type="expression" dxfId="12" priority="5" stopIfTrue="1">
      <formula>LEN(TRIM(P28))=0</formula>
    </cfRule>
  </conditionalFormatting>
  <conditionalFormatting sqref="P31">
    <cfRule type="expression" dxfId="11" priority="51" stopIfTrue="1">
      <formula>LEN(TRIM(P31))=0</formula>
    </cfRule>
  </conditionalFormatting>
  <conditionalFormatting sqref="P32">
    <cfRule type="expression" dxfId="10" priority="8" stopIfTrue="1">
      <formula>LEN(TRIM(P32))=0</formula>
    </cfRule>
  </conditionalFormatting>
  <conditionalFormatting sqref="P34:P35">
    <cfRule type="expression" dxfId="9" priority="44" stopIfTrue="1">
      <formula>LEN(TRIM(P34))=0</formula>
    </cfRule>
  </conditionalFormatting>
  <conditionalFormatting sqref="P37:P38">
    <cfRule type="expression" dxfId="8" priority="46" stopIfTrue="1">
      <formula>LEN(TRIM(P37))=0</formula>
    </cfRule>
  </conditionalFormatting>
  <conditionalFormatting sqref="P38">
    <cfRule type="expression" dxfId="7" priority="9" stopIfTrue="1">
      <formula>LEN(TRIM(P38))=0</formula>
    </cfRule>
  </conditionalFormatting>
  <conditionalFormatting sqref="Q19:Q39">
    <cfRule type="expression" dxfId="6" priority="112" stopIfTrue="1">
      <formula>OR(Q19=$D$46,Q19=$D$45)</formula>
    </cfRule>
    <cfRule type="cellIs" dxfId="5" priority="113" stopIfTrue="1" operator="equal">
      <formula>"Ausnahme (Plausibilität unklar)"</formula>
    </cfRule>
    <cfRule type="cellIs" dxfId="4" priority="114" stopIfTrue="1" operator="equal">
      <formula>"I.O. (Plausibilität unklar)"</formula>
    </cfRule>
    <cfRule type="cellIs" dxfId="3" priority="115" stopIfTrue="1" operator="equal">
      <formula>"Sollvorgabe nicht erfüllt"</formula>
    </cfRule>
    <cfRule type="cellIs" dxfId="2" priority="116" stopIfTrue="1" operator="equal">
      <formula>"I.O."</formula>
    </cfRule>
  </conditionalFormatting>
  <conditionalFormatting sqref="R19:R39">
    <cfRule type="notContainsBlanks" dxfId="1" priority="119" stopIfTrue="1">
      <formula>LEN(TRIM(R19))&gt;0</formula>
    </cfRule>
    <cfRule type="expression" dxfId="0" priority="120" stopIfTrue="1">
      <formula>OR($Q19=$D$46,$Q19="Sollvorgabe nicht erfüllt",$Q19="I.O. (Plausibilität unklar)")</formula>
    </cfRule>
  </conditionalFormatting>
  <dataValidations count="11">
    <dataValidation type="whole" showInputMessage="1" showErrorMessage="1" errorTitle="Eingabefehler" error="1.Zähler muss eine positive ganze Zahl sein._x000a_2.Zähler kann nicht größer als Nenner sein." sqref="P31 P37" xr:uid="{00000000-0002-0000-0000-000000000000}">
      <formula1>0</formula1>
      <formula2>IF(P32="",5000,P32)</formula2>
    </dataValidation>
    <dataValidation type="whole" showInputMessage="1" showErrorMessage="1" errorTitle="Eingabefehler" error="1.Nenner muss eine positive ganze Zahl sein. _x000a_2.Nenner kann nicht kleiner als Zähler sein." sqref="P38 P32" xr:uid="{00000000-0002-0000-0000-000001000000}">
      <formula1>P31</formula1>
      <formula2>5000</formula2>
    </dataValidation>
    <dataValidation type="textLength" allowBlank="1" showInputMessage="1" showErrorMessage="1" errorTitle="Zeichenlänge" error="Minimal 30 Zeichen und max. 500 Zeichen." sqref="R22:S39 S19:S21" xr:uid="{00000000-0002-0000-0000-000002000000}">
      <formula1>30</formula1>
      <formula2>500</formula2>
    </dataValidation>
    <dataValidation type="textLength" allowBlank="1" showInputMessage="1" showErrorMessage="1" errorTitle="Eingabefehler" error="Nur Texteingabe bis 100 Zeichen möglich." sqref="F5" xr:uid="{00000000-0002-0000-0000-000003000000}">
      <formula1>0</formula1>
      <formula2>100</formula2>
    </dataValidation>
    <dataValidation type="date" allowBlank="1" showErrorMessage="1" errorTitle="Eingabefehler" error="Format: tt.mm.jjjj_x000a__x000a_Zeitraum zwischen 01.10.2024 - 31.01.2026 angeben." sqref="J5:K5" xr:uid="{00000000-0002-0000-0000-000004000000}">
      <formula1>45566</formula1>
      <formula2>46053</formula2>
    </dataValidation>
    <dataValidation type="textLength" allowBlank="1" showInputMessage="1" showErrorMessage="1" errorTitle="Zeichenlänge" error="Minimal 30 Zeichen und max. 500 Zeichen." promptTitle="Hinweis" prompt="Wenn die Datenqualität nicht &quot;I.O.&quot;, ist der Kennzahlenwert zu begründen." sqref="R19:R21" xr:uid="{00000000-0002-0000-0000-000005000000}">
      <formula1>30</formula1>
      <formula2>500</formula2>
    </dataValidation>
    <dataValidation type="whole" allowBlank="1" showInputMessage="1" showErrorMessage="1" errorTitle="Eingabefehler" error="Ganze Zahl zwischen 0 und 5000 eingeben." sqref="P19:P30" xr:uid="{00000000-0002-0000-0000-000006000000}">
      <formula1>0</formula1>
      <formula2>5000</formula2>
    </dataValidation>
    <dataValidation showInputMessage="1" showErrorMessage="1" errorTitle="Eingabefehler" error="1.Nenner muss eine positive ganze Zahl sein. _x000a_2.Nenner kann nicht kleiner als Zähler sein." sqref="P35" xr:uid="{00000000-0002-0000-0000-000007000000}"/>
    <dataValidation type="whole" showInputMessage="1" showErrorMessage="1" errorTitle="Eingabefehler" error="1.Zähler muss eine positive ganze Zahl sein._x000a_2.Zähler kann nicht größer als Nenner sein." sqref="P34" xr:uid="{00000000-0002-0000-0000-000008000000}">
      <formula1>0</formula1>
      <formula2>IF(P35="",0,5000)</formula2>
    </dataValidation>
    <dataValidation type="whole" allowBlank="1" showInputMessage="1" showErrorMessage="1" errorTitle="Eingabefehler" error="Die IK-Nummer muss eine 9-stellige Ziffernfolge sein, welche mit 26 beginnt." sqref="D7" xr:uid="{36C5887A-60EF-43BA-B26E-96EB89991F47}">
      <formula1>260000000</formula1>
      <formula2>269999999</formula2>
    </dataValidation>
    <dataValidation type="whole" allowBlank="1" showInputMessage="1" showErrorMessage="1" errorTitle="Eingabefehler" error="Die Standort-Nummer muss eine 9-stellige Ziffernfolge sein, welche mit 77 beginnt." sqref="F7:G7" xr:uid="{2EC23178-952F-4548-BBA5-C86504C9FB00}">
      <formula1>770000000</formula1>
      <formula2>779999999</formula2>
    </dataValidation>
  </dataValidations>
  <pageMargins left="0.43307086614173229" right="7.874015748031496E-2" top="0.59055118110236227" bottom="0.39370078740157483" header="0.11811023622047245" footer="0.11811023622047245"/>
  <pageSetup paperSize="9" scale="87" fitToHeight="0" orientation="landscape" r:id="rId1"/>
  <headerFooter>
    <oddFooter>&amp;L
&amp;"Arial,Standard"&amp;7&amp;F&amp;C&amp;"Arial,Standard"&amp;7
 © DKG  Alle Rechte vorbehalten&amp;R&amp;"Arial,Standard"&amp;7&amp;P</oddFooter>
  </headerFooter>
  <rowBreaks count="1" manualBreakCount="1">
    <brk id="30" max="16"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Title="Hinweis" error="Auswahl treffen über Dropdown-Liste._x000a_" xr:uid="{00000000-0002-0000-0000-000009000000}">
          <x14:formula1>
            <xm:f>Datenquelle!$A$6:$A$27</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5"/>
  <dimension ref="A1:R27"/>
  <sheetViews>
    <sheetView showGridLines="0" workbookViewId="0">
      <selection activeCell="A26" sqref="A26:XFD26"/>
    </sheetView>
  </sheetViews>
  <sheetFormatPr defaultColWidth="9.140625" defaultRowHeight="15" x14ac:dyDescent="0.25"/>
  <cols>
    <col min="1" max="1" width="13" style="4" customWidth="1"/>
    <col min="2" max="2" width="78.7109375" style="4" customWidth="1"/>
    <col min="3" max="3" width="36.85546875" style="4" customWidth="1"/>
    <col min="4" max="4" width="22" style="4" bestFit="1" customWidth="1"/>
    <col min="5" max="5" width="6.28515625" style="4" bestFit="1" customWidth="1"/>
    <col min="6" max="6" width="9.42578125" style="4" bestFit="1" customWidth="1"/>
    <col min="7" max="7" width="19" style="4" customWidth="1"/>
    <col min="8" max="8" width="15.7109375" style="4" customWidth="1"/>
    <col min="9" max="9" width="16.85546875" style="35" customWidth="1"/>
    <col min="10" max="10" width="38.7109375" customWidth="1"/>
    <col min="13" max="13" width="9.140625" style="4" customWidth="1"/>
    <col min="14" max="14" width="24.7109375" style="4" customWidth="1"/>
    <col min="15" max="15" width="14.85546875" style="4" customWidth="1"/>
    <col min="16" max="16" width="19.28515625" style="4" customWidth="1"/>
    <col min="17" max="17" width="15" style="4" customWidth="1"/>
    <col min="18" max="19" width="9.140625" style="4" customWidth="1"/>
    <col min="20" max="20" width="15.28515625" style="4" customWidth="1"/>
    <col min="21" max="21" width="18.140625" style="4" customWidth="1"/>
    <col min="22" max="16384" width="9.140625" style="4"/>
  </cols>
  <sheetData>
    <row r="1" spans="1:18" x14ac:dyDescent="0.25">
      <c r="A1" s="98" t="s">
        <v>245</v>
      </c>
    </row>
    <row r="2" spans="1:18" s="34" customFormat="1" x14ac:dyDescent="0.25">
      <c r="A2" s="31" t="s">
        <v>4</v>
      </c>
      <c r="B2" s="31" t="s">
        <v>82</v>
      </c>
      <c r="C2" s="31" t="s">
        <v>83</v>
      </c>
      <c r="D2" s="31" t="s">
        <v>133</v>
      </c>
      <c r="E2" s="31" t="s">
        <v>134</v>
      </c>
      <c r="F2" s="31" t="s">
        <v>135</v>
      </c>
      <c r="G2" s="31" t="s">
        <v>66</v>
      </c>
      <c r="H2" s="31" t="s">
        <v>5</v>
      </c>
      <c r="I2" s="36" t="s">
        <v>95</v>
      </c>
      <c r="J2" s="36" t="s">
        <v>151</v>
      </c>
      <c r="M2" s="32"/>
      <c r="N2" s="33"/>
      <c r="O2" s="33"/>
      <c r="P2" s="33"/>
      <c r="Q2" s="33"/>
    </row>
    <row r="3" spans="1:18" s="34" customFormat="1" ht="12.75" customHeight="1" x14ac:dyDescent="0.25">
      <c r="A3" s="61" t="str">
        <f>IF(Kennzahlenbogen!D5="","",Kennzahlenbogen!D5)</f>
        <v/>
      </c>
      <c r="B3" s="61" t="str">
        <f>IF($A$3="","",VLOOKUP($A$3,$A$6:$J$27,2,FALSE))</f>
        <v/>
      </c>
      <c r="C3" s="61" t="str">
        <f>IF($A$3="","",VLOOKUP($A$3,$A$6:$J$27,3,FALSE))</f>
        <v/>
      </c>
      <c r="D3" s="61" t="str">
        <f>IF($A$3="","",VLOOKUP($A$3,$A$6:$J$27,4,FALSE))</f>
        <v/>
      </c>
      <c r="E3" s="61" t="str">
        <f>IF($A$3="","",VLOOKUP($A$3,$A$6:$J$27,5,FALSE))</f>
        <v/>
      </c>
      <c r="F3" s="61" t="str">
        <f>IF($A$3="","",VLOOKUP($A$3,$A$6:$J$27,6,FALSE))</f>
        <v/>
      </c>
      <c r="G3" s="61" t="str">
        <f>IF($A$3="","",VLOOKUP($A$3,$A$6:$J$27,7,FALSE))</f>
        <v/>
      </c>
      <c r="H3" s="61" t="str">
        <f>IF($A$3="","",VLOOKUP($A$3,$A$6:$J$27,8,FALSE))</f>
        <v/>
      </c>
      <c r="I3" s="86" t="str">
        <f>IF($A$3="","",VLOOKUP($A$3,$A$6:$J$27,9,FALSE))</f>
        <v/>
      </c>
      <c r="J3" s="61" t="str">
        <f>IF($A$3="","",VLOOKUP($A$3,$A$6:$J$27,10,FALSE))</f>
        <v/>
      </c>
    </row>
    <row r="4" spans="1:18" s="34" customFormat="1" ht="36" customHeight="1" x14ac:dyDescent="0.25">
      <c r="I4" s="37"/>
    </row>
    <row r="5" spans="1:18" s="34" customFormat="1" x14ac:dyDescent="0.25">
      <c r="A5" s="31" t="s">
        <v>4</v>
      </c>
      <c r="B5" s="31" t="s">
        <v>82</v>
      </c>
      <c r="C5" s="31" t="s">
        <v>83</v>
      </c>
      <c r="D5" s="31" t="s">
        <v>133</v>
      </c>
      <c r="E5" s="31" t="s">
        <v>134</v>
      </c>
      <c r="F5" s="31" t="s">
        <v>135</v>
      </c>
      <c r="G5" s="31" t="s">
        <v>66</v>
      </c>
      <c r="H5" s="31" t="s">
        <v>5</v>
      </c>
      <c r="I5" s="44" t="s">
        <v>95</v>
      </c>
      <c r="J5" s="44" t="s">
        <v>151</v>
      </c>
      <c r="M5" s="32"/>
      <c r="N5" s="33"/>
      <c r="O5" s="33"/>
      <c r="P5" s="33"/>
      <c r="Q5" s="33"/>
      <c r="R5" s="33"/>
    </row>
    <row r="6" spans="1:18" s="34" customFormat="1" x14ac:dyDescent="0.25">
      <c r="A6" s="84" t="s">
        <v>174</v>
      </c>
      <c r="B6" s="84" t="s">
        <v>107</v>
      </c>
      <c r="C6" s="84" t="s">
        <v>108</v>
      </c>
      <c r="D6" s="84" t="s">
        <v>136</v>
      </c>
      <c r="E6" s="84">
        <v>10117</v>
      </c>
      <c r="F6" s="84" t="s">
        <v>110</v>
      </c>
      <c r="G6" s="84" t="s">
        <v>109</v>
      </c>
      <c r="H6" s="84" t="s">
        <v>110</v>
      </c>
      <c r="I6" s="85">
        <v>44908</v>
      </c>
      <c r="J6" s="87" t="str">
        <f>CONCATENATE(D6," / ",E6," / ",F6)</f>
        <v>Charitéplatz 1 / 10117 / Berlin</v>
      </c>
      <c r="M6" s="32"/>
      <c r="N6" s="33"/>
      <c r="O6" s="33"/>
      <c r="P6" s="33"/>
      <c r="Q6" s="33"/>
      <c r="R6" s="33"/>
    </row>
    <row r="7" spans="1:18" s="34" customFormat="1" x14ac:dyDescent="0.25">
      <c r="A7" s="84" t="s">
        <v>175</v>
      </c>
      <c r="B7" s="84" t="s">
        <v>111</v>
      </c>
      <c r="C7" s="84" t="s">
        <v>112</v>
      </c>
      <c r="D7" s="84" t="s">
        <v>137</v>
      </c>
      <c r="E7" s="84">
        <v>79106</v>
      </c>
      <c r="F7" s="84" t="s">
        <v>138</v>
      </c>
      <c r="G7" s="84" t="s">
        <v>109</v>
      </c>
      <c r="H7" s="84" t="s">
        <v>113</v>
      </c>
      <c r="I7" s="85">
        <v>44890</v>
      </c>
      <c r="J7" s="87" t="str">
        <f t="shared" ref="J7:J26" si="0">CONCATENATE(D7," / ",E7," / ",F7)</f>
        <v>Hugstetter Strasse 55 / 79106 / Freiburg</v>
      </c>
      <c r="M7" s="32"/>
      <c r="N7" s="33"/>
      <c r="O7" s="33"/>
      <c r="P7" s="33"/>
      <c r="Q7" s="33"/>
      <c r="R7" s="33"/>
    </row>
    <row r="8" spans="1:18" s="34" customFormat="1" x14ac:dyDescent="0.25">
      <c r="A8" s="84" t="s">
        <v>176</v>
      </c>
      <c r="B8" s="84" t="s">
        <v>177</v>
      </c>
      <c r="C8" s="84" t="s">
        <v>178</v>
      </c>
      <c r="D8" s="84" t="s">
        <v>179</v>
      </c>
      <c r="E8" s="84">
        <v>40225</v>
      </c>
      <c r="F8" s="84" t="s">
        <v>180</v>
      </c>
      <c r="G8" s="84" t="s">
        <v>109</v>
      </c>
      <c r="H8" s="84" t="s">
        <v>127</v>
      </c>
      <c r="I8" s="85">
        <v>45363</v>
      </c>
      <c r="J8" s="87" t="str">
        <f t="shared" si="0"/>
        <v>Moorenstraße 5 / 40225 / Düsseldorf</v>
      </c>
      <c r="M8" s="32"/>
      <c r="N8" s="33"/>
      <c r="O8" s="33"/>
      <c r="P8" s="33"/>
      <c r="Q8" s="33"/>
      <c r="R8" s="33"/>
    </row>
    <row r="9" spans="1:18" s="34" customFormat="1" x14ac:dyDescent="0.25">
      <c r="A9" s="84" t="s">
        <v>181</v>
      </c>
      <c r="B9" s="84" t="s">
        <v>182</v>
      </c>
      <c r="C9" s="84" t="s">
        <v>183</v>
      </c>
      <c r="D9" s="84" t="s">
        <v>184</v>
      </c>
      <c r="E9" s="84">
        <v>97080</v>
      </c>
      <c r="F9" s="84" t="s">
        <v>185</v>
      </c>
      <c r="G9" s="84" t="s">
        <v>109</v>
      </c>
      <c r="H9" s="84" t="s">
        <v>116</v>
      </c>
      <c r="I9" s="85">
        <v>45268</v>
      </c>
      <c r="J9" s="87" t="str">
        <f t="shared" si="0"/>
        <v>Josef Schneider Str. 6 / 97080 / Würzburg</v>
      </c>
      <c r="M9" s="32"/>
      <c r="N9" s="33"/>
      <c r="O9" s="33"/>
      <c r="P9" s="33"/>
      <c r="Q9" s="33"/>
      <c r="R9" s="33"/>
    </row>
    <row r="10" spans="1:18" s="34" customFormat="1" x14ac:dyDescent="0.25">
      <c r="A10" s="84" t="s">
        <v>186</v>
      </c>
      <c r="B10" s="84" t="s">
        <v>114</v>
      </c>
      <c r="C10" s="84" t="s">
        <v>115</v>
      </c>
      <c r="D10" s="84" t="s">
        <v>139</v>
      </c>
      <c r="E10" s="84">
        <v>81675</v>
      </c>
      <c r="F10" s="84" t="s">
        <v>140</v>
      </c>
      <c r="G10" s="84" t="s">
        <v>109</v>
      </c>
      <c r="H10" s="84" t="s">
        <v>116</v>
      </c>
      <c r="I10" s="85">
        <v>44995</v>
      </c>
      <c r="J10" s="87" t="str">
        <f t="shared" si="0"/>
        <v>Ismaninger Str. 22 / 81675 / München</v>
      </c>
      <c r="M10" s="32"/>
      <c r="N10" s="33"/>
      <c r="O10" s="33"/>
      <c r="P10" s="33"/>
      <c r="Q10" s="33"/>
      <c r="R10" s="33"/>
    </row>
    <row r="11" spans="1:18" s="34" customFormat="1" x14ac:dyDescent="0.25">
      <c r="A11" s="84" t="s">
        <v>187</v>
      </c>
      <c r="B11" s="84" t="s">
        <v>117</v>
      </c>
      <c r="C11" s="84" t="s">
        <v>118</v>
      </c>
      <c r="D11" s="84" t="s">
        <v>141</v>
      </c>
      <c r="E11" s="84">
        <v>69120</v>
      </c>
      <c r="F11" s="84" t="s">
        <v>142</v>
      </c>
      <c r="G11" s="84" t="s">
        <v>109</v>
      </c>
      <c r="H11" s="84" t="s">
        <v>113</v>
      </c>
      <c r="I11" s="85">
        <v>45134</v>
      </c>
      <c r="J11" s="87" t="str">
        <f t="shared" si="0"/>
        <v>Im Neuenheimer Feld 672 / 69120 / Heidelberg</v>
      </c>
      <c r="M11" s="32"/>
      <c r="N11" s="33"/>
      <c r="O11" s="33"/>
      <c r="P11" s="33"/>
      <c r="Q11" s="33"/>
      <c r="R11" s="33"/>
    </row>
    <row r="12" spans="1:18" s="34" customFormat="1" x14ac:dyDescent="0.25">
      <c r="A12" s="84" t="s">
        <v>188</v>
      </c>
      <c r="B12" s="84" t="s">
        <v>119</v>
      </c>
      <c r="C12" s="84" t="s">
        <v>120</v>
      </c>
      <c r="D12" s="84" t="s">
        <v>143</v>
      </c>
      <c r="E12" s="84">
        <v>81377</v>
      </c>
      <c r="F12" s="84" t="s">
        <v>140</v>
      </c>
      <c r="G12" s="84" t="s">
        <v>109</v>
      </c>
      <c r="H12" s="84" t="s">
        <v>116</v>
      </c>
      <c r="I12" s="85">
        <v>45062</v>
      </c>
      <c r="J12" s="87" t="str">
        <f t="shared" si="0"/>
        <v>Marchioninistr. 15 / 81377 / München</v>
      </c>
      <c r="M12" s="32"/>
      <c r="N12" s="33"/>
      <c r="O12" s="33"/>
      <c r="P12" s="33"/>
      <c r="Q12" s="33"/>
      <c r="R12" s="33"/>
    </row>
    <row r="13" spans="1:18" s="34" customFormat="1" x14ac:dyDescent="0.25">
      <c r="A13" s="84" t="s">
        <v>189</v>
      </c>
      <c r="B13" s="84" t="s">
        <v>190</v>
      </c>
      <c r="C13" s="84" t="s">
        <v>121</v>
      </c>
      <c r="D13" s="84" t="s">
        <v>144</v>
      </c>
      <c r="E13" s="84">
        <v>93053</v>
      </c>
      <c r="F13" s="84" t="s">
        <v>145</v>
      </c>
      <c r="G13" s="84" t="s">
        <v>109</v>
      </c>
      <c r="H13" s="84" t="s">
        <v>116</v>
      </c>
      <c r="I13" s="85">
        <v>45013</v>
      </c>
      <c r="J13" s="87" t="str">
        <f t="shared" si="0"/>
        <v>Franz-Josef-Strauss-Allee 11 / 93053 / Regensburg</v>
      </c>
      <c r="M13" s="32"/>
      <c r="N13" s="33"/>
      <c r="O13" s="33"/>
      <c r="P13" s="33"/>
      <c r="Q13" s="33"/>
      <c r="R13" s="33"/>
    </row>
    <row r="14" spans="1:18" s="34" customFormat="1" x14ac:dyDescent="0.25">
      <c r="A14" s="84" t="s">
        <v>191</v>
      </c>
      <c r="B14" s="84" t="s">
        <v>122</v>
      </c>
      <c r="C14" s="84" t="s">
        <v>123</v>
      </c>
      <c r="D14" s="84" t="s">
        <v>192</v>
      </c>
      <c r="E14" s="84">
        <v>20246</v>
      </c>
      <c r="F14" s="84" t="s">
        <v>124</v>
      </c>
      <c r="G14" s="84" t="s">
        <v>109</v>
      </c>
      <c r="H14" s="84" t="s">
        <v>124</v>
      </c>
      <c r="I14" s="85">
        <v>45097</v>
      </c>
      <c r="J14" s="87" t="str">
        <f t="shared" si="0"/>
        <v>Martinistraße 52 / 20246 / Hamburg</v>
      </c>
      <c r="M14" s="32"/>
      <c r="N14" s="33"/>
      <c r="O14" s="33"/>
      <c r="P14" s="33"/>
      <c r="Q14" s="33"/>
      <c r="R14" s="33"/>
    </row>
    <row r="15" spans="1:18" s="34" customFormat="1" x14ac:dyDescent="0.25">
      <c r="A15" s="84" t="s">
        <v>193</v>
      </c>
      <c r="B15" s="84" t="s">
        <v>194</v>
      </c>
      <c r="C15" s="84" t="s">
        <v>195</v>
      </c>
      <c r="D15" s="84" t="s">
        <v>196</v>
      </c>
      <c r="E15" s="84">
        <v>52074</v>
      </c>
      <c r="F15" s="84" t="s">
        <v>197</v>
      </c>
      <c r="G15" s="84" t="s">
        <v>109</v>
      </c>
      <c r="H15" s="84" t="s">
        <v>127</v>
      </c>
      <c r="I15" s="85">
        <v>45240</v>
      </c>
      <c r="J15" s="87" t="str">
        <f t="shared" si="0"/>
        <v>Pauwelsstraße 30 / 52074 / Aachen</v>
      </c>
      <c r="M15" s="32"/>
      <c r="N15" s="33"/>
      <c r="O15" s="33"/>
      <c r="P15" s="33"/>
      <c r="Q15" s="33"/>
      <c r="R15" s="33"/>
    </row>
    <row r="16" spans="1:18" s="34" customFormat="1" x14ac:dyDescent="0.25">
      <c r="A16" s="84" t="s">
        <v>198</v>
      </c>
      <c r="B16" s="84" t="s">
        <v>125</v>
      </c>
      <c r="C16" s="84" t="s">
        <v>126</v>
      </c>
      <c r="D16" s="84" t="s">
        <v>146</v>
      </c>
      <c r="E16" s="84">
        <v>53127</v>
      </c>
      <c r="F16" s="84" t="s">
        <v>147</v>
      </c>
      <c r="G16" s="84" t="s">
        <v>109</v>
      </c>
      <c r="H16" s="84" t="s">
        <v>127</v>
      </c>
      <c r="I16" s="85">
        <v>45077</v>
      </c>
      <c r="J16" s="87" t="str">
        <f t="shared" si="0"/>
        <v>Venusberg-Campus 1 / 53127 / Bonn</v>
      </c>
      <c r="M16" s="32"/>
      <c r="N16" s="33"/>
      <c r="O16" s="33"/>
      <c r="P16" s="33"/>
      <c r="Q16" s="33"/>
      <c r="R16" s="33"/>
    </row>
    <row r="17" spans="1:18" s="34" customFormat="1" x14ac:dyDescent="0.25">
      <c r="A17" s="84" t="s">
        <v>199</v>
      </c>
      <c r="B17" s="84" t="s">
        <v>200</v>
      </c>
      <c r="C17" s="84" t="s">
        <v>201</v>
      </c>
      <c r="D17" s="84" t="s">
        <v>202</v>
      </c>
      <c r="E17" s="84">
        <v>35043</v>
      </c>
      <c r="F17" s="84" t="s">
        <v>203</v>
      </c>
      <c r="G17" s="84" t="s">
        <v>109</v>
      </c>
      <c r="H17" s="84" t="s">
        <v>204</v>
      </c>
      <c r="I17" s="85">
        <v>45225</v>
      </c>
      <c r="J17" s="87" t="str">
        <f t="shared" si="0"/>
        <v>Baldingerstrasse / 35043 / Marburg</v>
      </c>
      <c r="M17" s="32"/>
      <c r="N17" s="33"/>
      <c r="O17" s="33"/>
      <c r="P17" s="33"/>
      <c r="Q17" s="33"/>
      <c r="R17" s="33"/>
    </row>
    <row r="18" spans="1:18" s="34" customFormat="1" x14ac:dyDescent="0.25">
      <c r="A18" s="84" t="s">
        <v>205</v>
      </c>
      <c r="B18" s="84" t="s">
        <v>128</v>
      </c>
      <c r="C18" s="84" t="s">
        <v>129</v>
      </c>
      <c r="D18" s="84" t="s">
        <v>148</v>
      </c>
      <c r="E18" s="84">
        <v>1307</v>
      </c>
      <c r="F18" s="84" t="s">
        <v>149</v>
      </c>
      <c r="G18" s="84" t="s">
        <v>109</v>
      </c>
      <c r="H18" s="84" t="s">
        <v>130</v>
      </c>
      <c r="I18" s="85">
        <v>45182</v>
      </c>
      <c r="J18" s="87" t="str">
        <f t="shared" si="0"/>
        <v>Fetscherstraße 74 / 1307 / Dresden</v>
      </c>
      <c r="M18" s="32"/>
      <c r="N18" s="33"/>
      <c r="O18" s="33"/>
      <c r="P18" s="33"/>
      <c r="Q18" s="33"/>
      <c r="R18" s="33"/>
    </row>
    <row r="19" spans="1:18" s="34" customFormat="1" x14ac:dyDescent="0.25">
      <c r="A19" s="84" t="s">
        <v>206</v>
      </c>
      <c r="B19" s="84" t="s">
        <v>131</v>
      </c>
      <c r="C19" s="84" t="s">
        <v>132</v>
      </c>
      <c r="D19" s="84" t="s">
        <v>207</v>
      </c>
      <c r="E19" s="84">
        <v>72070</v>
      </c>
      <c r="F19" s="84" t="s">
        <v>150</v>
      </c>
      <c r="G19" s="84" t="s">
        <v>109</v>
      </c>
      <c r="H19" s="84" t="s">
        <v>113</v>
      </c>
      <c r="I19" s="85">
        <v>45236</v>
      </c>
      <c r="J19" s="87" t="str">
        <f t="shared" si="0"/>
        <v>Röntgenweg 9 / 72070 / Tübingen</v>
      </c>
      <c r="M19" s="32"/>
      <c r="N19" s="33"/>
      <c r="O19" s="33"/>
      <c r="P19" s="33"/>
      <c r="Q19" s="33"/>
      <c r="R19" s="33"/>
    </row>
    <row r="20" spans="1:18" s="34" customFormat="1" x14ac:dyDescent="0.25">
      <c r="A20" s="84" t="s">
        <v>208</v>
      </c>
      <c r="B20" s="84" t="s">
        <v>209</v>
      </c>
      <c r="C20" s="84" t="s">
        <v>210</v>
      </c>
      <c r="D20" s="84" t="s">
        <v>211</v>
      </c>
      <c r="E20" s="84">
        <v>55131</v>
      </c>
      <c r="F20" s="84" t="s">
        <v>212</v>
      </c>
      <c r="G20" s="84" t="s">
        <v>109</v>
      </c>
      <c r="H20" s="84" t="s">
        <v>213</v>
      </c>
      <c r="I20" s="85">
        <v>45253</v>
      </c>
      <c r="J20" s="87" t="str">
        <f t="shared" si="0"/>
        <v>Langenbeckstraße 1 / 55131 / Mainz</v>
      </c>
      <c r="M20" s="32"/>
      <c r="N20" s="33"/>
      <c r="O20" s="33"/>
      <c r="P20" s="33"/>
      <c r="Q20" s="33"/>
      <c r="R20" s="33"/>
    </row>
    <row r="21" spans="1:18" s="34" customFormat="1" x14ac:dyDescent="0.25">
      <c r="A21" s="84" t="s">
        <v>214</v>
      </c>
      <c r="B21" s="84" t="s">
        <v>215</v>
      </c>
      <c r="C21" s="84" t="s">
        <v>216</v>
      </c>
      <c r="D21" s="84" t="s">
        <v>217</v>
      </c>
      <c r="E21" s="84">
        <v>37075</v>
      </c>
      <c r="F21" s="84" t="s">
        <v>218</v>
      </c>
      <c r="G21" s="84" t="s">
        <v>109</v>
      </c>
      <c r="H21" s="84" t="s">
        <v>219</v>
      </c>
      <c r="I21" s="85">
        <v>45238</v>
      </c>
      <c r="J21" s="87" t="str">
        <f t="shared" si="0"/>
        <v>Robert-Koch-Straße 40 / 37075 / Göttingen</v>
      </c>
      <c r="M21" s="32"/>
      <c r="N21" s="33"/>
      <c r="O21" s="33"/>
      <c r="P21" s="33"/>
      <c r="Q21" s="33"/>
      <c r="R21" s="33"/>
    </row>
    <row r="22" spans="1:18" s="34" customFormat="1" x14ac:dyDescent="0.25">
      <c r="A22" s="84" t="s">
        <v>220</v>
      </c>
      <c r="B22" s="84" t="s">
        <v>221</v>
      </c>
      <c r="C22" s="84" t="s">
        <v>222</v>
      </c>
      <c r="D22" s="84" t="s">
        <v>223</v>
      </c>
      <c r="E22" s="84">
        <v>91054</v>
      </c>
      <c r="F22" s="84" t="s">
        <v>224</v>
      </c>
      <c r="G22" s="84" t="s">
        <v>109</v>
      </c>
      <c r="H22" s="84" t="s">
        <v>116</v>
      </c>
      <c r="I22" s="85">
        <v>45245</v>
      </c>
      <c r="J22" s="87" t="str">
        <f t="shared" si="0"/>
        <v>Krankenhausstraße 8-10 / 91054 / Erlangen</v>
      </c>
      <c r="M22" s="32"/>
      <c r="N22" s="33"/>
      <c r="O22" s="33"/>
      <c r="P22" s="33"/>
      <c r="Q22" s="33"/>
      <c r="R22" s="33"/>
    </row>
    <row r="23" spans="1:18" s="34" customFormat="1" x14ac:dyDescent="0.25">
      <c r="A23" s="84" t="s">
        <v>225</v>
      </c>
      <c r="B23" s="84" t="s">
        <v>226</v>
      </c>
      <c r="C23" s="84" t="s">
        <v>227</v>
      </c>
      <c r="D23" s="84" t="s">
        <v>228</v>
      </c>
      <c r="E23" s="84">
        <v>89081</v>
      </c>
      <c r="F23" s="84" t="s">
        <v>229</v>
      </c>
      <c r="G23" s="84" t="s">
        <v>109</v>
      </c>
      <c r="H23" s="84" t="s">
        <v>113</v>
      </c>
      <c r="I23" s="85">
        <v>45307</v>
      </c>
      <c r="J23" s="87" t="str">
        <f t="shared" si="0"/>
        <v>Albert-Einstein-Allee 23 / 89081 / Ulm</v>
      </c>
      <c r="M23" s="32"/>
      <c r="N23" s="33"/>
      <c r="O23" s="33"/>
      <c r="P23" s="33"/>
      <c r="Q23" s="33"/>
      <c r="R23" s="33"/>
    </row>
    <row r="24" spans="1:18" s="34" customFormat="1" x14ac:dyDescent="0.25">
      <c r="A24" s="84" t="s">
        <v>230</v>
      </c>
      <c r="B24" s="84" t="s">
        <v>231</v>
      </c>
      <c r="C24" s="84" t="s">
        <v>232</v>
      </c>
      <c r="D24" s="84" t="s">
        <v>233</v>
      </c>
      <c r="E24" s="84">
        <v>23538</v>
      </c>
      <c r="F24" s="84" t="s">
        <v>234</v>
      </c>
      <c r="G24" s="84" t="s">
        <v>109</v>
      </c>
      <c r="H24" s="84" t="s">
        <v>235</v>
      </c>
      <c r="I24" s="85">
        <v>45237</v>
      </c>
      <c r="J24" s="87" t="str">
        <f t="shared" si="0"/>
        <v>Ratzeburger Allee 160 / 23538 / Lübeck</v>
      </c>
      <c r="M24" s="32"/>
      <c r="N24" s="33"/>
      <c r="O24" s="33"/>
      <c r="P24" s="33"/>
      <c r="Q24" s="33"/>
      <c r="R24" s="33"/>
    </row>
    <row r="25" spans="1:18" s="34" customFormat="1" x14ac:dyDescent="0.25">
      <c r="A25" s="84" t="s">
        <v>236</v>
      </c>
      <c r="B25" s="84" t="s">
        <v>237</v>
      </c>
      <c r="C25" s="84" t="s">
        <v>238</v>
      </c>
      <c r="D25" s="84" t="s">
        <v>239</v>
      </c>
      <c r="E25" s="84">
        <v>48149</v>
      </c>
      <c r="F25" s="84" t="s">
        <v>240</v>
      </c>
      <c r="G25" s="84" t="s">
        <v>109</v>
      </c>
      <c r="H25" s="84" t="s">
        <v>127</v>
      </c>
      <c r="I25" s="85">
        <v>45426</v>
      </c>
      <c r="J25" s="87" t="str">
        <f t="shared" si="0"/>
        <v>Albert-Schweitzer-Campus 1 / 48149 / Münster</v>
      </c>
      <c r="M25" s="32"/>
      <c r="N25" s="33"/>
      <c r="O25" s="33"/>
      <c r="P25" s="33"/>
      <c r="Q25" s="33"/>
      <c r="R25" s="33"/>
    </row>
    <row r="26" spans="1:18" s="34" customFormat="1" x14ac:dyDescent="0.25">
      <c r="A26" s="84" t="s">
        <v>246</v>
      </c>
      <c r="B26" s="84" t="s">
        <v>241</v>
      </c>
      <c r="C26" s="84" t="s">
        <v>242</v>
      </c>
      <c r="D26" s="84" t="s">
        <v>243</v>
      </c>
      <c r="E26" s="84">
        <v>30625</v>
      </c>
      <c r="F26" s="84" t="s">
        <v>244</v>
      </c>
      <c r="G26" s="84" t="s">
        <v>109</v>
      </c>
      <c r="H26" s="84" t="s">
        <v>219</v>
      </c>
      <c r="I26" s="85">
        <v>45426</v>
      </c>
      <c r="J26" s="87" t="str">
        <f t="shared" si="0"/>
        <v>Carl-Neuberg-Straße 1 / 30625 / Hannover</v>
      </c>
      <c r="M26" s="32"/>
      <c r="N26" s="33"/>
      <c r="O26" s="33"/>
      <c r="P26" s="33"/>
      <c r="Q26" s="33"/>
      <c r="R26" s="33"/>
    </row>
    <row r="27" spans="1:18" ht="15" customHeight="1" x14ac:dyDescent="0.25">
      <c r="A27" s="43" t="s">
        <v>6</v>
      </c>
      <c r="B27" s="30" t="s">
        <v>7</v>
      </c>
      <c r="C27" s="30" t="s">
        <v>7</v>
      </c>
      <c r="D27" s="30" t="s">
        <v>7</v>
      </c>
      <c r="E27" s="30" t="s">
        <v>7</v>
      </c>
      <c r="F27" s="30" t="s">
        <v>7</v>
      </c>
      <c r="G27" s="30" t="s">
        <v>7</v>
      </c>
      <c r="H27" s="30" t="s">
        <v>7</v>
      </c>
      <c r="I27" s="39" t="s">
        <v>7</v>
      </c>
      <c r="J27" s="87" t="str">
        <f t="shared" ref="J27" si="1">CONCATENATE(D27," / ",E27," / ",F27)</f>
        <v>----- / ----- / -----</v>
      </c>
    </row>
  </sheetData>
  <autoFilter ref="A5:I27" xr:uid="{00000000-0009-0000-0000-000001000000}"/>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7"/>
  <dimension ref="A1:F6"/>
  <sheetViews>
    <sheetView workbookViewId="0">
      <selection activeCell="A52" sqref="A52"/>
    </sheetView>
  </sheetViews>
  <sheetFormatPr defaultColWidth="11.42578125" defaultRowHeight="12" x14ac:dyDescent="0.2"/>
  <cols>
    <col min="1" max="3" width="25.7109375" style="3" customWidth="1"/>
    <col min="4" max="4" width="28.85546875" style="3" customWidth="1"/>
    <col min="5" max="5" width="35.85546875" style="3" customWidth="1"/>
    <col min="6" max="6" width="20.85546875" style="3" customWidth="1"/>
    <col min="7" max="16384" width="11.42578125" style="3"/>
  </cols>
  <sheetData>
    <row r="1" spans="1:6" x14ac:dyDescent="0.2">
      <c r="A1" s="82" t="s">
        <v>0</v>
      </c>
      <c r="B1" s="99" t="str">
        <f>IF(Kennzahlenbogen!F5="","",Kennzahlenbogen!F5)</f>
        <v/>
      </c>
      <c r="C1" s="60"/>
    </row>
    <row r="2" spans="1:6" x14ac:dyDescent="0.2">
      <c r="A2" s="82" t="s">
        <v>1</v>
      </c>
      <c r="B2" s="83" t="str">
        <f>IF(Kennzahlenbogen!J5="","",Kennzahlenbogen!J5)</f>
        <v/>
      </c>
    </row>
    <row r="3" spans="1:6" x14ac:dyDescent="0.2">
      <c r="A3" s="82" t="s">
        <v>2</v>
      </c>
      <c r="B3" s="83" t="str">
        <f>IF(Kennzahlenbogen!J15="","",Kennzahlenbogen!J15)</f>
        <v/>
      </c>
      <c r="C3" s="60"/>
    </row>
    <row r="5" spans="1:6" x14ac:dyDescent="0.2">
      <c r="A5" s="80" t="s">
        <v>5</v>
      </c>
      <c r="B5" s="80" t="s">
        <v>163</v>
      </c>
      <c r="C5" s="80" t="s">
        <v>171</v>
      </c>
      <c r="D5" s="27"/>
      <c r="E5" s="27"/>
      <c r="F5" s="27"/>
    </row>
    <row r="6" spans="1:6" x14ac:dyDescent="0.2">
      <c r="A6" s="81" t="str">
        <f>IF(Kennzahlenbogen!D15="","",Kennzahlenbogen!D15)</f>
        <v/>
      </c>
      <c r="B6" s="99" t="str">
        <f>IF(Kennzahlenbogen!D7="","",Kennzahlenbogen!D7)</f>
        <v/>
      </c>
      <c r="C6" s="99" t="str">
        <f>IF(Kennzahlenbogen!F7="","",Kennzahlenbogen!F7)</f>
        <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K18"/>
  <sheetViews>
    <sheetView workbookViewId="0">
      <selection activeCell="B1" sqref="B1"/>
    </sheetView>
  </sheetViews>
  <sheetFormatPr defaultColWidth="9.140625" defaultRowHeight="12.75" x14ac:dyDescent="0.25"/>
  <cols>
    <col min="1" max="1" width="23" style="23" customWidth="1"/>
    <col min="2" max="2" width="23.140625" style="23" customWidth="1"/>
    <col min="3" max="4" width="20.7109375" style="23" customWidth="1"/>
    <col min="5" max="5" width="9.28515625" style="23" customWidth="1"/>
    <col min="6" max="7" width="39.140625" style="23" customWidth="1"/>
    <col min="8" max="8" width="9.140625" style="23" customWidth="1"/>
    <col min="9" max="11" width="23" style="23" customWidth="1"/>
    <col min="12" max="16384" width="9.140625" style="23"/>
  </cols>
  <sheetData>
    <row r="1" spans="1:11" x14ac:dyDescent="0.25">
      <c r="A1" s="7" t="s">
        <v>29</v>
      </c>
      <c r="B1" s="100">
        <v>230</v>
      </c>
    </row>
    <row r="2" spans="1:11" x14ac:dyDescent="0.25">
      <c r="A2" s="7" t="s">
        <v>4</v>
      </c>
      <c r="B2" s="28" t="str">
        <f>IF(Kennzahlenbogen!D5="","",Kennzahlenbogen!D5)</f>
        <v/>
      </c>
      <c r="C2" s="55"/>
    </row>
    <row r="3" spans="1:11" x14ac:dyDescent="0.25">
      <c r="A3" s="7" t="s">
        <v>1</v>
      </c>
      <c r="B3" s="42" t="str">
        <f>IF(Kennzahlenbogen!J5="","",Kennzahlenbogen!J5)</f>
        <v/>
      </c>
    </row>
    <row r="5" spans="1:11" x14ac:dyDescent="0.25">
      <c r="A5" s="8" t="s">
        <v>30</v>
      </c>
      <c r="B5" s="8"/>
    </row>
    <row r="6" spans="1:11" x14ac:dyDescent="0.25">
      <c r="A6" s="8" t="s">
        <v>31</v>
      </c>
      <c r="B6" s="8"/>
    </row>
    <row r="7" spans="1:11" x14ac:dyDescent="0.25">
      <c r="A7" s="8" t="s">
        <v>32</v>
      </c>
      <c r="B7" s="8"/>
    </row>
    <row r="8" spans="1:11" x14ac:dyDescent="0.25">
      <c r="A8" s="8" t="s">
        <v>33</v>
      </c>
      <c r="B8" s="8"/>
      <c r="D8" s="55"/>
    </row>
    <row r="9" spans="1:11" x14ac:dyDescent="0.25">
      <c r="A9" s="8" t="s">
        <v>34</v>
      </c>
      <c r="B9" s="8"/>
      <c r="D9" s="55"/>
    </row>
    <row r="11" spans="1:11" x14ac:dyDescent="0.25">
      <c r="A11" s="9" t="s">
        <v>35</v>
      </c>
      <c r="B11" s="9" t="s">
        <v>36</v>
      </c>
      <c r="C11" s="9" t="s">
        <v>26</v>
      </c>
      <c r="D11" s="9" t="s">
        <v>37</v>
      </c>
      <c r="E11" s="9" t="s">
        <v>38</v>
      </c>
      <c r="F11" s="9" t="s">
        <v>39</v>
      </c>
      <c r="G11" s="9" t="s">
        <v>40</v>
      </c>
      <c r="H11" s="9" t="s">
        <v>41</v>
      </c>
      <c r="I11" s="9" t="s">
        <v>42</v>
      </c>
      <c r="J11" s="9" t="s">
        <v>43</v>
      </c>
      <c r="K11" s="9" t="s">
        <v>44</v>
      </c>
    </row>
    <row r="12" spans="1:11" x14ac:dyDescent="0.25">
      <c r="A12" s="24">
        <v>1</v>
      </c>
      <c r="B12" s="24" t="str">
        <f>IF(Kennzahlenbogen!P19="","n.d.",Kennzahlenbogen!P19)</f>
        <v>n.d.</v>
      </c>
      <c r="C12" s="41"/>
      <c r="D12" s="63"/>
      <c r="E12" s="24">
        <f>Berechnung1!N25</f>
        <v>1</v>
      </c>
      <c r="F12" s="8" t="str">
        <f>IF(Kennzahlenbogen!R19=0,"",Kennzahlenbogen!R19)</f>
        <v/>
      </c>
      <c r="G12" s="8" t="str">
        <f>IF(Kennzahlenbogen!S19=0,"",Kennzahlenbogen!S19)</f>
        <v/>
      </c>
      <c r="H12" s="24">
        <f>Berechnung1!O25</f>
        <v>0</v>
      </c>
      <c r="I12" s="24"/>
      <c r="J12" s="24"/>
      <c r="K12" s="24"/>
    </row>
    <row r="13" spans="1:11" x14ac:dyDescent="0.25">
      <c r="A13" s="24">
        <v>2</v>
      </c>
      <c r="B13" s="24" t="str">
        <f>IF(Kennzahlenbogen!P22="","n.d.",Kennzahlenbogen!P22)</f>
        <v>n.d.</v>
      </c>
      <c r="C13" s="41"/>
      <c r="D13" s="63"/>
      <c r="E13" s="24">
        <f>Berechnung1!N28</f>
        <v>1</v>
      </c>
      <c r="F13" s="8" t="str">
        <f>IF(Kennzahlenbogen!R22=0,"",Kennzahlenbogen!R22)</f>
        <v/>
      </c>
      <c r="G13" s="8" t="str">
        <f>IF(Kennzahlenbogen!S22=0,"",Kennzahlenbogen!S22)</f>
        <v/>
      </c>
      <c r="H13" s="24">
        <f>Berechnung1!O28</f>
        <v>0</v>
      </c>
      <c r="I13" s="24"/>
      <c r="J13" s="24"/>
      <c r="K13" s="24"/>
    </row>
    <row r="14" spans="1:11" x14ac:dyDescent="0.25">
      <c r="A14" s="24" t="s">
        <v>155</v>
      </c>
      <c r="B14" s="40" t="str">
        <f>IF(Kennzahlenbogen!P25="","n.d.",Kennzahlenbogen!P25)</f>
        <v>n.d.</v>
      </c>
      <c r="C14" s="41"/>
      <c r="D14" s="63"/>
      <c r="E14" s="24">
        <f>Berechnung1!N31</f>
        <v>1</v>
      </c>
      <c r="F14" s="8" t="str">
        <f>IF(Kennzahlenbogen!R25=0,"",Kennzahlenbogen!R25)</f>
        <v/>
      </c>
      <c r="G14" s="8" t="str">
        <f>IF(Kennzahlenbogen!S25=0,"",Kennzahlenbogen!S25)</f>
        <v/>
      </c>
      <c r="H14" s="24">
        <f>Berechnung1!O31</f>
        <v>0</v>
      </c>
      <c r="I14" s="25"/>
      <c r="J14" s="25"/>
      <c r="K14" s="25"/>
    </row>
    <row r="15" spans="1:11" x14ac:dyDescent="0.25">
      <c r="A15" s="24" t="s">
        <v>156</v>
      </c>
      <c r="B15" s="40" t="str">
        <f>IF(Kennzahlenbogen!P28="","n.d.",Kennzahlenbogen!P28)</f>
        <v>n.d.</v>
      </c>
      <c r="C15" s="41"/>
      <c r="D15" s="63"/>
      <c r="E15" s="24">
        <f>Berechnung1!N34</f>
        <v>1</v>
      </c>
      <c r="F15" s="8" t="str">
        <f>IF(Kennzahlenbogen!R28=0,"",Kennzahlenbogen!R28)</f>
        <v/>
      </c>
      <c r="G15" s="8" t="str">
        <f>IF(Kennzahlenbogen!S28=0,"",Kennzahlenbogen!S28)</f>
        <v/>
      </c>
      <c r="H15" s="24">
        <f>Berechnung1!O34</f>
        <v>0</v>
      </c>
      <c r="I15" s="25"/>
      <c r="J15" s="25"/>
      <c r="K15" s="25"/>
    </row>
    <row r="16" spans="1:11" x14ac:dyDescent="0.25">
      <c r="A16" s="24">
        <v>4</v>
      </c>
      <c r="B16" s="40" t="str">
        <f>IF(Kennzahlenbogen!P31="","",Kennzahlenbogen!P31)</f>
        <v/>
      </c>
      <c r="C16" s="40">
        <f>IF(Kennzahlenbogen!P32="","",Kennzahlenbogen!P32)</f>
        <v>0</v>
      </c>
      <c r="D16" s="62" t="str">
        <f>IF(Kennzahlenbogen!P33="n.d.","n.d.",Kennzahlenbogen!P33*100)</f>
        <v>n.d.</v>
      </c>
      <c r="E16" s="24">
        <f>Berechnung1!N37</f>
        <v>1</v>
      </c>
      <c r="F16" s="8" t="str">
        <f>IF(Kennzahlenbogen!R31=0,"",Kennzahlenbogen!R31)</f>
        <v/>
      </c>
      <c r="G16" s="8" t="str">
        <f>IF(Kennzahlenbogen!S31=0,"",Kennzahlenbogen!S31)</f>
        <v/>
      </c>
      <c r="H16" s="24">
        <f>Berechnung1!O37</f>
        <v>0</v>
      </c>
      <c r="I16" s="25"/>
      <c r="J16" s="25"/>
      <c r="K16" s="25"/>
    </row>
    <row r="17" spans="1:11" x14ac:dyDescent="0.25">
      <c r="A17" s="24">
        <v>5</v>
      </c>
      <c r="B17" s="40" t="str">
        <f>IF(Kennzahlenbogen!P34="","",Kennzahlenbogen!P34)</f>
        <v/>
      </c>
      <c r="C17" s="40">
        <f>IF(Kennzahlenbogen!P35="","",Kennzahlenbogen!P35)</f>
        <v>0</v>
      </c>
      <c r="D17" s="62" t="str">
        <f>IF(Kennzahlenbogen!P36="n.d.","n.d.",Kennzahlenbogen!P36*100)</f>
        <v>n.d.</v>
      </c>
      <c r="E17" s="24">
        <f>Berechnung1!N40</f>
        <v>1</v>
      </c>
      <c r="F17" s="8" t="str">
        <f>IF(Kennzahlenbogen!R34=0,"",Kennzahlenbogen!R34)</f>
        <v/>
      </c>
      <c r="G17" s="8" t="str">
        <f>IF(Kennzahlenbogen!S34=0,"",Kennzahlenbogen!S34)</f>
        <v/>
      </c>
      <c r="H17" s="24">
        <f>Berechnung1!O40</f>
        <v>0</v>
      </c>
      <c r="I17" s="25"/>
      <c r="J17" s="25"/>
      <c r="K17" s="25"/>
    </row>
    <row r="18" spans="1:11" x14ac:dyDescent="0.25">
      <c r="A18" s="24">
        <v>6</v>
      </c>
      <c r="B18" s="40" t="str">
        <f>IF(Kennzahlenbogen!P37="","",Kennzahlenbogen!P37)</f>
        <v/>
      </c>
      <c r="C18" s="40">
        <f>IF(Kennzahlenbogen!P38="","",Kennzahlenbogen!P38)</f>
        <v>0</v>
      </c>
      <c r="D18" s="62" t="str">
        <f>IF(Kennzahlenbogen!P39="n.d.","n.d.",Kennzahlenbogen!P39*100)</f>
        <v>n.d.</v>
      </c>
      <c r="E18" s="24">
        <f>Berechnung1!N43</f>
        <v>1</v>
      </c>
      <c r="F18" s="8" t="str">
        <f>IF(Kennzahlenbogen!R37=0,"",Kennzahlenbogen!R37)</f>
        <v/>
      </c>
      <c r="G18" s="8" t="str">
        <f>IF(Kennzahlenbogen!S37=0,"",Kennzahlenbogen!S37)</f>
        <v/>
      </c>
      <c r="H18" s="24">
        <f>Berechnung1!O43</f>
        <v>0</v>
      </c>
      <c r="I18" s="25"/>
      <c r="J18" s="25"/>
      <c r="K18" s="25"/>
    </row>
  </sheetData>
  <pageMargins left="0.7" right="0.7" top="0.78740157499999996" bottom="0.78740157499999996"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B3:O45"/>
  <sheetViews>
    <sheetView workbookViewId="0">
      <selection activeCell="I9" sqref="I9"/>
    </sheetView>
  </sheetViews>
  <sheetFormatPr defaultColWidth="9.140625" defaultRowHeight="11.25" x14ac:dyDescent="0.2"/>
  <cols>
    <col min="1" max="3" width="9.140625" style="4" customWidth="1"/>
    <col min="4" max="4" width="12" style="4" customWidth="1"/>
    <col min="5" max="5" width="9.140625" style="4" customWidth="1"/>
    <col min="6" max="6" width="15.5703125" style="4" customWidth="1"/>
    <col min="7" max="7" width="20.7109375" style="4" customWidth="1"/>
    <col min="8" max="8" width="21" style="4" customWidth="1"/>
    <col min="9" max="9" width="9.140625" style="4" customWidth="1"/>
    <col min="10" max="10" width="11.5703125" style="4" customWidth="1"/>
    <col min="11" max="11" width="12.28515625" style="4" customWidth="1"/>
    <col min="12" max="12" width="13.140625" style="4" customWidth="1"/>
    <col min="13" max="16384" width="9.140625" style="4"/>
  </cols>
  <sheetData>
    <row r="3" spans="2:11" x14ac:dyDescent="0.2">
      <c r="C3" s="6" t="s">
        <v>45</v>
      </c>
    </row>
    <row r="4" spans="2:11" ht="22.5" x14ac:dyDescent="0.2">
      <c r="D4" s="10" t="s">
        <v>10</v>
      </c>
    </row>
    <row r="5" spans="2:11" ht="33.75" x14ac:dyDescent="0.2">
      <c r="C5" s="46" t="s">
        <v>46</v>
      </c>
      <c r="D5" s="46" t="s">
        <v>47</v>
      </c>
      <c r="E5" s="46" t="s">
        <v>48</v>
      </c>
      <c r="F5" s="46" t="s">
        <v>13</v>
      </c>
      <c r="G5" s="46" t="s">
        <v>12</v>
      </c>
      <c r="H5" s="46" t="s">
        <v>72</v>
      </c>
      <c r="I5" s="46" t="s">
        <v>49</v>
      </c>
      <c r="J5" s="47"/>
      <c r="K5" s="46" t="s">
        <v>73</v>
      </c>
    </row>
    <row r="6" spans="2:11" ht="14.25" x14ac:dyDescent="0.2">
      <c r="C6" s="46">
        <f>COUNTIF(Kennzahlenbogen!$Q$19:$Q$39,C5)</f>
        <v>0</v>
      </c>
      <c r="D6" s="46">
        <f>COUNTIF(Kennzahlenbogen!$Q$19:$Q$39,D5)</f>
        <v>0</v>
      </c>
      <c r="E6" s="46">
        <f>COUNTIF(Kennzahlenbogen!$Q$19:$Q$39,E5)</f>
        <v>0</v>
      </c>
      <c r="F6" s="46">
        <f>COUNTIF(Kennzahlenbogen!$Q$19:$Q$39,F5)</f>
        <v>7</v>
      </c>
      <c r="G6" s="46">
        <f>COUNTIF(Kennzahlenbogen!$Q$19:$Q$39,G5)</f>
        <v>0</v>
      </c>
      <c r="H6" s="46">
        <f>COUNTIF(Kennzahlenbogen!$Q$19:$Q$39,H5)</f>
        <v>0</v>
      </c>
      <c r="I6" s="46">
        <f>SUM(D6:H6)</f>
        <v>7</v>
      </c>
      <c r="J6" s="47"/>
      <c r="K6" s="46">
        <f>D6+H6</f>
        <v>0</v>
      </c>
    </row>
    <row r="7" spans="2:11" ht="14.25" x14ac:dyDescent="0.2">
      <c r="C7" s="46"/>
      <c r="D7" s="46">
        <f>C6+D6+H6</f>
        <v>0</v>
      </c>
      <c r="E7" s="46">
        <f>E6</f>
        <v>0</v>
      </c>
      <c r="F7" s="46"/>
      <c r="G7" s="46">
        <f>F6+G6</f>
        <v>7</v>
      </c>
      <c r="H7" s="46"/>
      <c r="I7" s="46">
        <f>SUM(D7:H7)</f>
        <v>7</v>
      </c>
      <c r="J7" s="47"/>
      <c r="K7" s="46"/>
    </row>
    <row r="8" spans="2:11" ht="14.25" x14ac:dyDescent="0.2">
      <c r="B8" s="4" t="s">
        <v>14</v>
      </c>
      <c r="C8" s="46"/>
      <c r="D8" s="46"/>
      <c r="E8" s="46">
        <f>D7+E7</f>
        <v>0</v>
      </c>
      <c r="F8" s="46"/>
      <c r="G8" s="46">
        <f>G7</f>
        <v>7</v>
      </c>
      <c r="H8" s="46"/>
      <c r="I8" s="46">
        <f>SUM(D8:H8)</f>
        <v>7</v>
      </c>
      <c r="J8" s="47"/>
      <c r="K8" s="46"/>
    </row>
    <row r="9" spans="2:11" ht="14.25" x14ac:dyDescent="0.2">
      <c r="B9" s="45">
        <v>7</v>
      </c>
      <c r="C9" s="48">
        <f>ROUND(C6/$B$9,4)</f>
        <v>0</v>
      </c>
      <c r="D9" s="48">
        <f>ROUND(D6/$B$9,4)</f>
        <v>0</v>
      </c>
      <c r="E9" s="48">
        <f>ROUND(E6/$B$9,4)</f>
        <v>0</v>
      </c>
      <c r="F9" s="48">
        <f t="shared" ref="F9:H9" si="0">ROUND(F6/$B$9,4)</f>
        <v>1</v>
      </c>
      <c r="G9" s="48">
        <f t="shared" si="0"/>
        <v>0</v>
      </c>
      <c r="H9" s="48">
        <f t="shared" si="0"/>
        <v>0</v>
      </c>
      <c r="I9" s="48">
        <f>SUM(C9:H9)</f>
        <v>1</v>
      </c>
      <c r="J9" s="47"/>
      <c r="K9" s="48">
        <f>D9+H9</f>
        <v>0</v>
      </c>
    </row>
    <row r="10" spans="2:11" ht="14.25" x14ac:dyDescent="0.2">
      <c r="C10" s="49"/>
      <c r="D10" s="48">
        <f>ROUND((C6+D6+H6)/$B$9,4)</f>
        <v>0</v>
      </c>
      <c r="E10" s="48">
        <f>ROUND(E6/$B$9,4)</f>
        <v>0</v>
      </c>
      <c r="F10" s="48"/>
      <c r="G10" s="48">
        <f>ROUND((F6+G6)/$B$9,4)</f>
        <v>1</v>
      </c>
      <c r="H10" s="48">
        <f>ROUND((H6+D6+C6)/$B$9,4)</f>
        <v>0</v>
      </c>
      <c r="I10" s="48">
        <f>SUM(D10:G10)</f>
        <v>1</v>
      </c>
      <c r="J10" s="47"/>
      <c r="K10" s="48"/>
    </row>
    <row r="11" spans="2:11" ht="14.25" x14ac:dyDescent="0.2">
      <c r="C11" s="47"/>
      <c r="D11" s="50"/>
      <c r="E11" s="48">
        <f>ROUND((C6+D6+E6+H6)/$B$9,4)</f>
        <v>0</v>
      </c>
      <c r="F11" s="50"/>
      <c r="G11" s="48">
        <f>G10</f>
        <v>1</v>
      </c>
      <c r="H11" s="48"/>
      <c r="I11" s="48">
        <f>SUM(D11:H11)</f>
        <v>1</v>
      </c>
      <c r="J11" s="47"/>
      <c r="K11" s="47"/>
    </row>
    <row r="14" spans="2:11" x14ac:dyDescent="0.2">
      <c r="C14" s="57" t="s">
        <v>74</v>
      </c>
      <c r="D14" s="58"/>
    </row>
    <row r="15" spans="2:11" ht="33.75" x14ac:dyDescent="0.2">
      <c r="C15" s="59" t="s">
        <v>75</v>
      </c>
      <c r="D15" s="59" t="s">
        <v>76</v>
      </c>
      <c r="E15" s="59" t="s">
        <v>77</v>
      </c>
      <c r="F15" s="59" t="s">
        <v>78</v>
      </c>
      <c r="G15" s="59" t="s">
        <v>79</v>
      </c>
      <c r="H15" s="56" t="s">
        <v>80</v>
      </c>
    </row>
    <row r="20" spans="3:15" ht="15" x14ac:dyDescent="0.25">
      <c r="C20" s="2" t="s">
        <v>71</v>
      </c>
    </row>
    <row r="22" spans="3:15" x14ac:dyDescent="0.2">
      <c r="C22" s="12" t="s">
        <v>50</v>
      </c>
      <c r="D22" s="12" t="s">
        <v>51</v>
      </c>
      <c r="E22" s="12" t="s">
        <v>52</v>
      </c>
      <c r="F22" s="12" t="s">
        <v>53</v>
      </c>
      <c r="G22" s="12" t="s">
        <v>54</v>
      </c>
      <c r="H22" s="12" t="s">
        <v>55</v>
      </c>
      <c r="I22" s="12"/>
      <c r="J22" s="12" t="s">
        <v>56</v>
      </c>
      <c r="K22" s="12" t="s">
        <v>57</v>
      </c>
      <c r="L22" s="12" t="s">
        <v>58</v>
      </c>
      <c r="M22" s="12" t="s">
        <v>59</v>
      </c>
      <c r="N22" s="12" t="s">
        <v>60</v>
      </c>
      <c r="O22" s="12" t="s">
        <v>61</v>
      </c>
    </row>
    <row r="23" spans="3:15" x14ac:dyDescent="0.2">
      <c r="C23" s="11"/>
      <c r="D23" s="11"/>
      <c r="E23" s="11"/>
      <c r="F23" s="11"/>
      <c r="G23" s="11"/>
      <c r="H23" s="11"/>
      <c r="I23" s="11"/>
      <c r="J23" s="11"/>
      <c r="K23" s="11"/>
      <c r="L23" s="11"/>
      <c r="M23" s="16"/>
      <c r="N23" s="16"/>
      <c r="O23" s="16"/>
    </row>
    <row r="24" spans="3:15" x14ac:dyDescent="0.2">
      <c r="C24" s="11"/>
      <c r="D24" s="11"/>
      <c r="E24" s="11"/>
      <c r="F24" s="11"/>
      <c r="G24" s="11"/>
      <c r="H24" s="11"/>
      <c r="I24" s="11"/>
      <c r="J24" s="11"/>
      <c r="K24" s="11"/>
      <c r="L24" s="11"/>
      <c r="M24" s="16"/>
      <c r="N24" s="16"/>
      <c r="O24" s="16"/>
    </row>
    <row r="25" spans="3:15" x14ac:dyDescent="0.2">
      <c r="C25" s="74" t="s">
        <v>70</v>
      </c>
      <c r="D25" s="75" t="s">
        <v>62</v>
      </c>
      <c r="E25" s="76">
        <v>0</v>
      </c>
      <c r="F25" s="77">
        <v>1000000000</v>
      </c>
      <c r="G25" s="77">
        <v>250</v>
      </c>
      <c r="H25" s="77">
        <v>1000000000000</v>
      </c>
      <c r="I25" s="76"/>
      <c r="J25" s="77">
        <v>-10000</v>
      </c>
      <c r="K25" s="77">
        <v>10000</v>
      </c>
      <c r="L25" s="78">
        <f>Kennzahlenbogen!P19</f>
        <v>0</v>
      </c>
      <c r="M25" s="78">
        <f>IF(Kennzahlenbogen!Q19=Berechnung1!$G$5,1,IF(Kennzahlenbogen!Q19=Berechnung1!$F$5,1,IF(Kennzahlenbogen!Q19=Berechnung1!$E$5,2,IF(Kennzahlenbogen!Q19=Berechnung1!$D$5,3,IF(Kennzahlenbogen!Q19=Berechnung1!$C$5,4,"")))))</f>
        <v>1</v>
      </c>
      <c r="N25" s="78">
        <f>IF(M25&gt;1,M25+3,M25)</f>
        <v>1</v>
      </c>
      <c r="O25" s="78">
        <f>IF(Kennzahlenbogen!S19="",0,1)</f>
        <v>0</v>
      </c>
    </row>
    <row r="26" spans="3:15" x14ac:dyDescent="0.2">
      <c r="C26" s="11"/>
      <c r="D26" s="11"/>
      <c r="E26" s="11"/>
      <c r="F26" s="11"/>
      <c r="G26" s="11"/>
      <c r="H26" s="11"/>
      <c r="I26" s="11"/>
      <c r="J26" s="11"/>
      <c r="K26" s="11"/>
      <c r="L26" s="18"/>
      <c r="M26" s="16"/>
      <c r="N26" s="16"/>
      <c r="O26" s="16"/>
    </row>
    <row r="27" spans="3:15" x14ac:dyDescent="0.2">
      <c r="C27" s="11"/>
      <c r="D27" s="11"/>
      <c r="E27" s="11"/>
      <c r="F27" s="11"/>
      <c r="G27" s="11"/>
      <c r="H27" s="11"/>
      <c r="I27" s="11"/>
      <c r="J27" s="11"/>
      <c r="K27" s="11"/>
      <c r="L27" s="18"/>
      <c r="M27" s="16"/>
      <c r="N27" s="16"/>
      <c r="O27" s="16"/>
    </row>
    <row r="28" spans="3:15" x14ac:dyDescent="0.2">
      <c r="C28" s="15" t="s">
        <v>81</v>
      </c>
      <c r="D28" s="13">
        <v>0</v>
      </c>
      <c r="E28" s="26">
        <v>0</v>
      </c>
      <c r="F28" s="26">
        <v>1000000</v>
      </c>
      <c r="G28" s="53">
        <v>350</v>
      </c>
      <c r="H28" s="26">
        <v>1000000000</v>
      </c>
      <c r="I28" s="14"/>
      <c r="J28" s="26">
        <v>-10000</v>
      </c>
      <c r="K28" s="26">
        <v>10000</v>
      </c>
      <c r="L28" s="17">
        <f>Kennzahlenbogen!P22</f>
        <v>0</v>
      </c>
      <c r="M28" s="17">
        <f>IF(Kennzahlenbogen!Q22=Berechnung1!$G$5,1,IF(Kennzahlenbogen!Q22=Berechnung1!$F$5,1,IF(Kennzahlenbogen!Q22=Berechnung1!$E$5,2,IF(Kennzahlenbogen!Q22=Berechnung1!$D$5,3,IF(Kennzahlenbogen!Q22=Berechnung1!$C$5,4,"")))))</f>
        <v>1</v>
      </c>
      <c r="N28" s="17">
        <f>IF(M28&gt;1,M28+3,M28)</f>
        <v>1</v>
      </c>
      <c r="O28" s="17">
        <f>IF(Kennzahlenbogen!S22="",0,1)</f>
        <v>0</v>
      </c>
    </row>
    <row r="29" spans="3:15" x14ac:dyDescent="0.2">
      <c r="C29" s="11"/>
      <c r="D29" s="11"/>
      <c r="E29" s="11"/>
      <c r="F29" s="11"/>
      <c r="G29" s="11"/>
      <c r="H29" s="11"/>
      <c r="I29" s="11"/>
      <c r="J29" s="11"/>
      <c r="K29" s="11"/>
      <c r="L29" s="18"/>
      <c r="M29" s="16"/>
      <c r="N29" s="16"/>
      <c r="O29" s="16"/>
    </row>
    <row r="30" spans="3:15" x14ac:dyDescent="0.2">
      <c r="C30" s="11"/>
      <c r="D30" s="11"/>
      <c r="E30" s="11"/>
      <c r="F30" s="11"/>
      <c r="G30" s="11"/>
      <c r="H30" s="11"/>
      <c r="I30" s="11"/>
      <c r="J30" s="11"/>
      <c r="K30" s="11"/>
      <c r="L30" s="18"/>
      <c r="M30" s="16"/>
      <c r="N30" s="16"/>
      <c r="O30" s="16"/>
    </row>
    <row r="31" spans="3:15" x14ac:dyDescent="0.2">
      <c r="C31" s="15" t="s">
        <v>155</v>
      </c>
      <c r="D31" s="13" t="s">
        <v>62</v>
      </c>
      <c r="E31" s="26">
        <v>0</v>
      </c>
      <c r="F31" s="26">
        <v>1000000</v>
      </c>
      <c r="G31" s="53">
        <v>-1000000</v>
      </c>
      <c r="H31" s="26">
        <v>1000000</v>
      </c>
      <c r="I31" s="14"/>
      <c r="J31" s="26">
        <v>3</v>
      </c>
      <c r="K31" s="26">
        <v>10000</v>
      </c>
      <c r="L31" s="17">
        <f>Kennzahlenbogen!P25</f>
        <v>0</v>
      </c>
      <c r="M31" s="17">
        <f>IF(Kennzahlenbogen!Q25=Berechnung1!$G$5,1,IF(Kennzahlenbogen!Q25=Berechnung1!$F$5,1,IF(Kennzahlenbogen!Q25=Berechnung1!$E$5,2,IF(Kennzahlenbogen!Q25=Berechnung1!$D$5,3,IF(Kennzahlenbogen!Q25=Berechnung1!$C$5,4,"")))))</f>
        <v>1</v>
      </c>
      <c r="N31" s="17">
        <f>IF(M31&gt;1,M31+3,M31)</f>
        <v>1</v>
      </c>
      <c r="O31" s="17">
        <f>IF(Kennzahlenbogen!S25="",0,1)</f>
        <v>0</v>
      </c>
    </row>
    <row r="32" spans="3:15" x14ac:dyDescent="0.2">
      <c r="C32" s="11"/>
      <c r="D32" s="11"/>
      <c r="E32" s="11"/>
      <c r="F32" s="11"/>
      <c r="G32" s="11"/>
      <c r="H32" s="11"/>
      <c r="I32" s="11"/>
      <c r="J32" s="11"/>
      <c r="K32" s="11"/>
      <c r="L32" s="16"/>
      <c r="M32" s="16"/>
      <c r="N32" s="16"/>
      <c r="O32" s="16"/>
    </row>
    <row r="33" spans="3:15" x14ac:dyDescent="0.2">
      <c r="C33" s="11"/>
      <c r="D33" s="11"/>
      <c r="E33" s="11"/>
      <c r="F33" s="11"/>
      <c r="G33" s="11"/>
      <c r="H33" s="11"/>
      <c r="I33" s="11"/>
      <c r="J33" s="11"/>
      <c r="K33" s="11"/>
      <c r="L33" s="16"/>
      <c r="M33" s="16"/>
      <c r="N33" s="16"/>
      <c r="O33" s="16"/>
    </row>
    <row r="34" spans="3:15" x14ac:dyDescent="0.2">
      <c r="C34" s="89" t="s">
        <v>156</v>
      </c>
      <c r="D34" s="89" t="s">
        <v>62</v>
      </c>
      <c r="E34" s="26">
        <v>0</v>
      </c>
      <c r="F34" s="26">
        <v>1000000</v>
      </c>
      <c r="G34" s="53">
        <v>-1000000</v>
      </c>
      <c r="H34" s="26">
        <v>1000000</v>
      </c>
      <c r="I34" s="88"/>
      <c r="J34" s="89">
        <v>3</v>
      </c>
      <c r="K34" s="89">
        <v>10000</v>
      </c>
      <c r="L34" s="17">
        <f>Kennzahlenbogen!P28</f>
        <v>0</v>
      </c>
      <c r="M34" s="17">
        <f>IF(Kennzahlenbogen!Q28=Berechnung1!$G$5,1,IF(Kennzahlenbogen!Q28=Berechnung1!$F$5,1,IF(Kennzahlenbogen!Q28=Berechnung1!$E$5,2,IF(Kennzahlenbogen!Q28=Berechnung1!$D$5,3,IF(Kennzahlenbogen!Q28=Berechnung1!$C$5,4,"")))))</f>
        <v>1</v>
      </c>
      <c r="N34" s="17">
        <f t="shared" ref="N34" si="1">IF(M34&gt;1,M34+3,M34)</f>
        <v>1</v>
      </c>
      <c r="O34" s="17">
        <f>IF(Kennzahlenbogen!S28="",0,1)</f>
        <v>0</v>
      </c>
    </row>
    <row r="35" spans="3:15" x14ac:dyDescent="0.2">
      <c r="C35" s="11"/>
      <c r="D35" s="11"/>
      <c r="E35" s="11"/>
      <c r="F35" s="11"/>
      <c r="G35" s="11"/>
      <c r="H35" s="11"/>
      <c r="I35" s="11"/>
      <c r="J35" s="11"/>
      <c r="K35" s="11"/>
      <c r="L35" s="18"/>
      <c r="M35" s="16"/>
      <c r="N35" s="16"/>
      <c r="O35" s="16"/>
    </row>
    <row r="36" spans="3:15" x14ac:dyDescent="0.2">
      <c r="C36" s="11"/>
      <c r="D36" s="11"/>
      <c r="E36" s="11"/>
      <c r="F36" s="11"/>
      <c r="G36" s="11"/>
      <c r="H36" s="11"/>
      <c r="I36" s="11"/>
      <c r="J36" s="11"/>
      <c r="K36" s="11"/>
      <c r="L36" s="18"/>
      <c r="M36" s="16"/>
      <c r="N36" s="16"/>
      <c r="O36" s="16"/>
    </row>
    <row r="37" spans="3:15" x14ac:dyDescent="0.2">
      <c r="C37" s="15" t="s">
        <v>63</v>
      </c>
      <c r="D37" s="13" t="s">
        <v>62</v>
      </c>
      <c r="E37" s="14">
        <v>0</v>
      </c>
      <c r="F37" s="14">
        <v>1</v>
      </c>
      <c r="G37" s="54">
        <v>-10000</v>
      </c>
      <c r="H37" s="14">
        <v>10000</v>
      </c>
      <c r="I37" s="14"/>
      <c r="J37" s="14">
        <v>0.15</v>
      </c>
      <c r="K37" s="14">
        <v>1000000</v>
      </c>
      <c r="L37" s="19" t="str">
        <f>Kennzahlenbogen!P33</f>
        <v>n.d.</v>
      </c>
      <c r="M37" s="17">
        <f>IF(Kennzahlenbogen!Q31=Berechnung1!$G$5,1,IF(Kennzahlenbogen!Q31=Berechnung1!$F$5,1,IF(Kennzahlenbogen!Q31=Berechnung1!$E$5,2,IF(Kennzahlenbogen!Q31=Berechnung1!$D$5,3,IF(Kennzahlenbogen!Q31=Berechnung1!$C$5,4,"")))))</f>
        <v>1</v>
      </c>
      <c r="N37" s="17">
        <f>IF(M37&gt;1,M37+3,M37)</f>
        <v>1</v>
      </c>
      <c r="O37" s="17">
        <f>IF(Kennzahlenbogen!S31="",0,1)</f>
        <v>0</v>
      </c>
    </row>
    <row r="38" spans="3:15" x14ac:dyDescent="0.2">
      <c r="C38" s="11"/>
      <c r="D38" s="11"/>
      <c r="E38" s="11"/>
      <c r="F38" s="11"/>
      <c r="G38" s="11"/>
      <c r="H38" s="11"/>
      <c r="I38" s="11"/>
      <c r="J38" s="11"/>
      <c r="K38" s="11"/>
      <c r="L38" s="18"/>
      <c r="M38" s="16"/>
      <c r="N38" s="16"/>
      <c r="O38" s="16"/>
    </row>
    <row r="39" spans="3:15" x14ac:dyDescent="0.2">
      <c r="C39" s="11"/>
      <c r="D39" s="11"/>
      <c r="E39" s="11"/>
      <c r="F39" s="11"/>
      <c r="G39" s="11"/>
      <c r="H39" s="11"/>
      <c r="I39" s="11"/>
      <c r="J39" s="11"/>
      <c r="K39" s="11"/>
      <c r="L39" s="18"/>
      <c r="M39" s="16"/>
      <c r="N39" s="16"/>
      <c r="O39" s="16"/>
    </row>
    <row r="40" spans="3:15" x14ac:dyDescent="0.2">
      <c r="C40" s="15" t="s">
        <v>64</v>
      </c>
      <c r="D40" s="13" t="s">
        <v>62</v>
      </c>
      <c r="E40" s="14">
        <v>0</v>
      </c>
      <c r="F40" s="14">
        <v>10000</v>
      </c>
      <c r="G40" s="54">
        <v>-10000</v>
      </c>
      <c r="H40" s="14">
        <v>10000</v>
      </c>
      <c r="I40" s="14"/>
      <c r="J40" s="14">
        <v>0.15</v>
      </c>
      <c r="K40" s="14">
        <v>10000</v>
      </c>
      <c r="L40" s="19" t="str">
        <f>Kennzahlenbogen!P36</f>
        <v>n.d.</v>
      </c>
      <c r="M40" s="17">
        <f>IF(Kennzahlenbogen!Q34=Berechnung1!$G$5,1,IF(Kennzahlenbogen!Q34=Berechnung1!$F$5,1,IF(Kennzahlenbogen!Q34=Berechnung1!$E$5,2,IF(Kennzahlenbogen!Q34=Berechnung1!$D$5,3,IF(Kennzahlenbogen!Q34=Berechnung1!$C$5,4,"")))))</f>
        <v>1</v>
      </c>
      <c r="N40" s="17">
        <f>IF(M40&gt;1,M40+3,M40)</f>
        <v>1</v>
      </c>
      <c r="O40" s="17">
        <f>IF(Kennzahlenbogen!S34="",0,1)</f>
        <v>0</v>
      </c>
    </row>
    <row r="41" spans="3:15" x14ac:dyDescent="0.2">
      <c r="C41" s="11"/>
      <c r="D41" s="11"/>
      <c r="E41" s="11"/>
      <c r="F41" s="11"/>
      <c r="G41" s="11"/>
      <c r="H41" s="11"/>
      <c r="I41" s="11"/>
      <c r="J41" s="11"/>
      <c r="K41" s="11"/>
      <c r="L41" s="18"/>
      <c r="M41" s="16"/>
      <c r="N41" s="16"/>
      <c r="O41" s="16"/>
    </row>
    <row r="42" spans="3:15" x14ac:dyDescent="0.2">
      <c r="C42" s="11"/>
      <c r="D42" s="11"/>
      <c r="E42" s="11"/>
      <c r="F42" s="11"/>
      <c r="G42" s="11"/>
      <c r="H42" s="11"/>
      <c r="I42" s="11"/>
      <c r="J42" s="11"/>
      <c r="K42" s="11"/>
      <c r="L42" s="18"/>
      <c r="M42" s="16"/>
      <c r="N42" s="16"/>
      <c r="O42" s="16"/>
    </row>
    <row r="43" spans="3:15" x14ac:dyDescent="0.2">
      <c r="C43" s="15" t="s">
        <v>65</v>
      </c>
      <c r="D43" s="13" t="s">
        <v>62</v>
      </c>
      <c r="E43" s="14">
        <v>0</v>
      </c>
      <c r="F43" s="14">
        <v>1</v>
      </c>
      <c r="G43" s="54">
        <v>-10000</v>
      </c>
      <c r="H43" s="14">
        <v>10000</v>
      </c>
      <c r="I43" s="14"/>
      <c r="J43" s="14">
        <v>0.3</v>
      </c>
      <c r="K43" s="14">
        <v>1000000</v>
      </c>
      <c r="L43" s="19" t="str">
        <f>Kennzahlenbogen!P39</f>
        <v>n.d.</v>
      </c>
      <c r="M43" s="17">
        <f>IF(Kennzahlenbogen!Q37=Berechnung1!$G$5,1,IF(Kennzahlenbogen!Q37=Berechnung1!$F$5,1,IF(Kennzahlenbogen!Q37=Berechnung1!$E$5,2,IF(Kennzahlenbogen!Q37=Berechnung1!$D$5,3,IF(Kennzahlenbogen!Q37=Berechnung1!$C$5,4,"")))))</f>
        <v>1</v>
      </c>
      <c r="N43" s="17">
        <f>IF(M43&gt;1,M43+3,M43)</f>
        <v>1</v>
      </c>
      <c r="O43" s="17">
        <f>IF(Kennzahlenbogen!S37="",0,1)</f>
        <v>0</v>
      </c>
    </row>
    <row r="44" spans="3:15" x14ac:dyDescent="0.2">
      <c r="C44" s="11"/>
      <c r="D44" s="11"/>
      <c r="E44" s="11"/>
      <c r="F44" s="11"/>
      <c r="G44" s="11"/>
      <c r="H44" s="11"/>
      <c r="I44" s="11"/>
      <c r="J44" s="11"/>
      <c r="K44" s="11"/>
      <c r="L44" s="18"/>
      <c r="M44" s="16"/>
      <c r="N44" s="16"/>
      <c r="O44" s="16"/>
    </row>
    <row r="45" spans="3:15" x14ac:dyDescent="0.2">
      <c r="C45" s="11"/>
      <c r="D45" s="11"/>
      <c r="E45" s="11"/>
      <c r="F45" s="11"/>
      <c r="G45" s="11"/>
      <c r="H45" s="11"/>
      <c r="I45" s="11"/>
      <c r="J45" s="11"/>
      <c r="K45" s="11"/>
      <c r="L45" s="18"/>
      <c r="M45" s="16"/>
      <c r="N45" s="16"/>
      <c r="O45" s="16"/>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Kennzahlenbogen</vt:lpstr>
      <vt:lpstr>Datenquelle</vt:lpstr>
      <vt:lpstr>HilfstabelleSD</vt:lpstr>
      <vt:lpstr>HilfstabelleKB</vt:lpstr>
      <vt:lpstr>Berechnung1</vt:lpstr>
      <vt:lpstr>Kennzahlenbogen!Print_Area</vt:lpstr>
      <vt:lpstr>Kennzahlenbogen!Print_Titles</vt:lpstr>
      <vt:lpstr>Print_Titles</vt:lpstr>
      <vt:lpstr>Reg.Nr.</vt:lpstr>
      <vt:lpstr>Zentrum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2025-04-09T11:48:34Z</dcterms:modified>
</cp:coreProperties>
</file>